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خير\Desktop\المدير المالي\الموازنة التقديرية\2024\"/>
    </mc:Choice>
  </mc:AlternateContent>
  <xr:revisionPtr revIDLastSave="0" documentId="8_{05D5F961-4393-476C-9DF9-297989283C68}" xr6:coauthVersionLast="47" xr6:coauthVersionMax="47" xr10:uidLastSave="{00000000-0000-0000-0000-000000000000}"/>
  <bookViews>
    <workbookView xWindow="-120" yWindow="-120" windowWidth="29040" windowHeight="15990" firstSheet="1" activeTab="2" xr2:uid="{00000000-000D-0000-FFFF-FFFF00000000}"/>
  </bookViews>
  <sheets>
    <sheet name="فهرس المحتوى" sheetId="58" r:id="rId1"/>
    <sheet name="المقدمة" sheetId="59" r:id="rId2"/>
    <sheet name="الايرادات " sheetId="52" r:id="rId3"/>
    <sheet name="المصروفات" sheetId="12" r:id="rId4"/>
    <sheet name="ورقة1" sheetId="64" state="hidden" r:id="rId5"/>
    <sheet name="ورقة2" sheetId="65" state="hidden" r:id="rId6"/>
    <sheet name="مخطط الإيرادات والمصروفات" sheetId="57" r:id="rId7"/>
    <sheet name="كشف لكافة حسابات الجمعية" sheetId="63" r:id="rId8"/>
    <sheet name="خلاصة الموازنة المالية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63" l="1"/>
  <c r="B6" i="21" s="1"/>
  <c r="B31" i="63"/>
  <c r="B30" i="63"/>
  <c r="U71" i="12"/>
  <c r="T71" i="12"/>
  <c r="S71" i="12"/>
  <c r="U70" i="12"/>
  <c r="T70" i="12"/>
  <c r="S70" i="12"/>
  <c r="U69" i="12"/>
  <c r="T69" i="12"/>
  <c r="S69" i="12"/>
  <c r="O69" i="12"/>
  <c r="P69" i="12"/>
  <c r="O70" i="12"/>
  <c r="P70" i="12"/>
  <c r="O71" i="12"/>
  <c r="P71" i="12"/>
  <c r="N70" i="12"/>
  <c r="N71" i="12"/>
  <c r="N69" i="12"/>
  <c r="J69" i="12"/>
  <c r="K69" i="12"/>
  <c r="J70" i="12"/>
  <c r="K70" i="12"/>
  <c r="J71" i="12"/>
  <c r="K71" i="12"/>
  <c r="I70" i="12"/>
  <c r="I71" i="12"/>
  <c r="I69" i="12"/>
  <c r="E69" i="12"/>
  <c r="F69" i="12"/>
  <c r="E70" i="12"/>
  <c r="F70" i="12"/>
  <c r="D70" i="12"/>
  <c r="D69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K66" i="12"/>
  <c r="J66" i="12"/>
  <c r="I66" i="12"/>
  <c r="K65" i="12"/>
  <c r="J65" i="12"/>
  <c r="I65" i="12"/>
  <c r="K64" i="12"/>
  <c r="J64" i="12"/>
  <c r="I64" i="12"/>
  <c r="K63" i="12"/>
  <c r="J63" i="12"/>
  <c r="I63" i="12"/>
  <c r="P66" i="12"/>
  <c r="O66" i="12"/>
  <c r="N66" i="12"/>
  <c r="P65" i="12"/>
  <c r="O65" i="12"/>
  <c r="N65" i="12"/>
  <c r="P64" i="12"/>
  <c r="O64" i="12"/>
  <c r="N64" i="12"/>
  <c r="P63" i="12"/>
  <c r="O63" i="12"/>
  <c r="N63" i="12"/>
  <c r="U66" i="12"/>
  <c r="T66" i="12"/>
  <c r="S66" i="12"/>
  <c r="U65" i="12"/>
  <c r="T65" i="12"/>
  <c r="S65" i="12"/>
  <c r="U64" i="12"/>
  <c r="T64" i="12"/>
  <c r="S64" i="12"/>
  <c r="U63" i="12"/>
  <c r="T63" i="12"/>
  <c r="S63" i="12"/>
  <c r="U60" i="12"/>
  <c r="T60" i="12"/>
  <c r="S60" i="12"/>
  <c r="U59" i="12"/>
  <c r="T59" i="12"/>
  <c r="S59" i="12"/>
  <c r="U58" i="12"/>
  <c r="T58" i="12"/>
  <c r="S58" i="12"/>
  <c r="U57" i="12"/>
  <c r="T57" i="12"/>
  <c r="S57" i="12"/>
  <c r="U56" i="12"/>
  <c r="T56" i="12"/>
  <c r="S56" i="12"/>
  <c r="U55" i="12"/>
  <c r="T55" i="12"/>
  <c r="S55" i="12"/>
  <c r="P60" i="12"/>
  <c r="O60" i="12"/>
  <c r="N60" i="12"/>
  <c r="P59" i="12"/>
  <c r="O59" i="12"/>
  <c r="N59" i="12"/>
  <c r="P58" i="12"/>
  <c r="O58" i="12"/>
  <c r="N58" i="12"/>
  <c r="P57" i="12"/>
  <c r="O57" i="12"/>
  <c r="N57" i="12"/>
  <c r="P56" i="12"/>
  <c r="O56" i="12"/>
  <c r="N56" i="12"/>
  <c r="P55" i="12"/>
  <c r="O55" i="12"/>
  <c r="N55" i="12"/>
  <c r="K60" i="12"/>
  <c r="J60" i="12"/>
  <c r="I60" i="12"/>
  <c r="K59" i="12"/>
  <c r="J59" i="12"/>
  <c r="I59" i="12"/>
  <c r="K58" i="12"/>
  <c r="J58" i="12"/>
  <c r="I58" i="12"/>
  <c r="K57" i="12"/>
  <c r="J57" i="12"/>
  <c r="I57" i="12"/>
  <c r="K56" i="12"/>
  <c r="J56" i="12"/>
  <c r="I56" i="12"/>
  <c r="K55" i="12"/>
  <c r="J55" i="12"/>
  <c r="I55" i="12"/>
  <c r="E55" i="12"/>
  <c r="F55" i="12"/>
  <c r="E56" i="12"/>
  <c r="F56" i="12"/>
  <c r="E57" i="12"/>
  <c r="F57" i="12"/>
  <c r="E58" i="12"/>
  <c r="F58" i="12"/>
  <c r="E59" i="12"/>
  <c r="F59" i="12"/>
  <c r="E60" i="12"/>
  <c r="F60" i="12"/>
  <c r="D56" i="12"/>
  <c r="D57" i="12"/>
  <c r="D58" i="12"/>
  <c r="D59" i="12"/>
  <c r="D60" i="12"/>
  <c r="D55" i="12"/>
  <c r="U52" i="12"/>
  <c r="T52" i="12"/>
  <c r="S52" i="12"/>
  <c r="U51" i="12"/>
  <c r="T51" i="12"/>
  <c r="S51" i="12"/>
  <c r="U50" i="12"/>
  <c r="T50" i="12"/>
  <c r="S50" i="12"/>
  <c r="U49" i="12"/>
  <c r="T49" i="12"/>
  <c r="S49" i="12"/>
  <c r="U48" i="12"/>
  <c r="T48" i="12"/>
  <c r="S48" i="12"/>
  <c r="U47" i="12"/>
  <c r="T47" i="12"/>
  <c r="S47" i="12"/>
  <c r="U46" i="12"/>
  <c r="T46" i="12"/>
  <c r="S46" i="12"/>
  <c r="P52" i="12"/>
  <c r="O52" i="12"/>
  <c r="N52" i="12"/>
  <c r="P51" i="12"/>
  <c r="O51" i="12"/>
  <c r="N51" i="12"/>
  <c r="P50" i="12"/>
  <c r="O50" i="12"/>
  <c r="N50" i="12"/>
  <c r="P49" i="12"/>
  <c r="O49" i="12"/>
  <c r="N49" i="12"/>
  <c r="P48" i="12"/>
  <c r="O48" i="12"/>
  <c r="N48" i="12"/>
  <c r="P47" i="12"/>
  <c r="O47" i="12"/>
  <c r="N47" i="12"/>
  <c r="P46" i="12"/>
  <c r="O46" i="12"/>
  <c r="N46" i="12"/>
  <c r="K52" i="12"/>
  <c r="J52" i="12"/>
  <c r="I52" i="12"/>
  <c r="K51" i="12"/>
  <c r="J51" i="12"/>
  <c r="I51" i="12"/>
  <c r="K50" i="12"/>
  <c r="J50" i="12"/>
  <c r="I50" i="12"/>
  <c r="K49" i="12"/>
  <c r="J49" i="12"/>
  <c r="I49" i="12"/>
  <c r="K48" i="12"/>
  <c r="J48" i="12"/>
  <c r="I48" i="12"/>
  <c r="K47" i="12"/>
  <c r="J47" i="12"/>
  <c r="I47" i="12"/>
  <c r="K46" i="12"/>
  <c r="J46" i="12"/>
  <c r="I46" i="12"/>
  <c r="E46" i="12"/>
  <c r="F46" i="12"/>
  <c r="E47" i="12"/>
  <c r="F47" i="12"/>
  <c r="E48" i="12"/>
  <c r="F48" i="12"/>
  <c r="E49" i="12"/>
  <c r="F49" i="12"/>
  <c r="E50" i="12"/>
  <c r="F50" i="12"/>
  <c r="E51" i="12"/>
  <c r="F51" i="12"/>
  <c r="E52" i="12"/>
  <c r="F52" i="12"/>
  <c r="D47" i="12"/>
  <c r="D48" i="12"/>
  <c r="D49" i="12"/>
  <c r="D50" i="12"/>
  <c r="D51" i="12"/>
  <c r="D52" i="12"/>
  <c r="D46" i="12"/>
  <c r="E37" i="12"/>
  <c r="F37" i="12"/>
  <c r="E38" i="12"/>
  <c r="F38" i="12"/>
  <c r="E39" i="12"/>
  <c r="F39" i="12"/>
  <c r="E40" i="12"/>
  <c r="F40" i="12"/>
  <c r="E41" i="12"/>
  <c r="F41" i="12"/>
  <c r="D38" i="12"/>
  <c r="D39" i="12"/>
  <c r="D40" i="12"/>
  <c r="D41" i="12"/>
  <c r="D37" i="12"/>
  <c r="T37" i="12"/>
  <c r="U37" i="12"/>
  <c r="T38" i="12"/>
  <c r="U38" i="12"/>
  <c r="T39" i="12"/>
  <c r="U39" i="12"/>
  <c r="T40" i="12"/>
  <c r="U40" i="12"/>
  <c r="T41" i="12"/>
  <c r="U41" i="12"/>
  <c r="T42" i="12"/>
  <c r="U42" i="12"/>
  <c r="S38" i="12"/>
  <c r="S39" i="12"/>
  <c r="V39" i="12" s="1"/>
  <c r="S40" i="12"/>
  <c r="S41" i="12"/>
  <c r="S42" i="12"/>
  <c r="S37" i="12"/>
  <c r="V37" i="12" s="1"/>
  <c r="N42" i="12"/>
  <c r="O42" i="12"/>
  <c r="P42" i="12"/>
  <c r="Q43" i="12"/>
  <c r="P41" i="12"/>
  <c r="O41" i="12"/>
  <c r="N41" i="12"/>
  <c r="P40" i="12"/>
  <c r="O40" i="12"/>
  <c r="N40" i="12"/>
  <c r="P39" i="12"/>
  <c r="O39" i="12"/>
  <c r="N39" i="12"/>
  <c r="P38" i="12"/>
  <c r="O38" i="12"/>
  <c r="N38" i="12"/>
  <c r="P37" i="12"/>
  <c r="O37" i="12"/>
  <c r="N37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I38" i="12"/>
  <c r="I39" i="12"/>
  <c r="I40" i="12"/>
  <c r="I41" i="12"/>
  <c r="I42" i="12"/>
  <c r="L43" i="12"/>
  <c r="I37" i="12"/>
  <c r="I25" i="12"/>
  <c r="J25" i="12"/>
  <c r="K25" i="12"/>
  <c r="N25" i="12"/>
  <c r="O25" i="12"/>
  <c r="P25" i="12"/>
  <c r="S25" i="12"/>
  <c r="T25" i="12"/>
  <c r="U25" i="12"/>
  <c r="I26" i="12"/>
  <c r="J26" i="12"/>
  <c r="K26" i="12"/>
  <c r="N26" i="12"/>
  <c r="O26" i="12"/>
  <c r="P26" i="12"/>
  <c r="S26" i="12"/>
  <c r="T26" i="12"/>
  <c r="U26" i="12"/>
  <c r="I27" i="12"/>
  <c r="J27" i="12"/>
  <c r="K27" i="12"/>
  <c r="N27" i="12"/>
  <c r="O27" i="12"/>
  <c r="P27" i="12"/>
  <c r="S27" i="12"/>
  <c r="T27" i="12"/>
  <c r="U27" i="12"/>
  <c r="I28" i="12"/>
  <c r="J28" i="12"/>
  <c r="K28" i="12"/>
  <c r="N28" i="12"/>
  <c r="O28" i="12"/>
  <c r="P28" i="12"/>
  <c r="S28" i="12"/>
  <c r="T28" i="12"/>
  <c r="U28" i="12"/>
  <c r="I29" i="12"/>
  <c r="J29" i="12"/>
  <c r="K29" i="12"/>
  <c r="N29" i="12"/>
  <c r="O29" i="12"/>
  <c r="P29" i="12"/>
  <c r="S29" i="12"/>
  <c r="T29" i="12"/>
  <c r="U29" i="12"/>
  <c r="I30" i="12"/>
  <c r="J30" i="12"/>
  <c r="K30" i="12"/>
  <c r="N30" i="12"/>
  <c r="O30" i="12"/>
  <c r="P30" i="12"/>
  <c r="S30" i="12"/>
  <c r="T30" i="12"/>
  <c r="U30" i="12"/>
  <c r="I31" i="12"/>
  <c r="J31" i="12"/>
  <c r="K31" i="12"/>
  <c r="N31" i="12"/>
  <c r="O31" i="12"/>
  <c r="P31" i="12"/>
  <c r="S31" i="12"/>
  <c r="T31" i="12"/>
  <c r="U31" i="12"/>
  <c r="I32" i="12"/>
  <c r="J32" i="12"/>
  <c r="K32" i="12"/>
  <c r="N32" i="12"/>
  <c r="O32" i="12"/>
  <c r="P32" i="12"/>
  <c r="S32" i="12"/>
  <c r="T32" i="12"/>
  <c r="U32" i="12"/>
  <c r="I33" i="12"/>
  <c r="J33" i="12"/>
  <c r="K33" i="12"/>
  <c r="N33" i="12"/>
  <c r="O33" i="12"/>
  <c r="P33" i="12"/>
  <c r="S33" i="12"/>
  <c r="T33" i="12"/>
  <c r="U33" i="12"/>
  <c r="L34" i="12"/>
  <c r="Q34" i="12"/>
  <c r="V34" i="12"/>
  <c r="D26" i="12"/>
  <c r="E26" i="12"/>
  <c r="F26" i="12"/>
  <c r="D27" i="12"/>
  <c r="E27" i="12"/>
  <c r="F27" i="12"/>
  <c r="D28" i="12"/>
  <c r="E28" i="12"/>
  <c r="F28" i="12"/>
  <c r="D29" i="12"/>
  <c r="E29" i="12"/>
  <c r="F29" i="12"/>
  <c r="D30" i="12"/>
  <c r="E30" i="12"/>
  <c r="F30" i="12"/>
  <c r="D32" i="12"/>
  <c r="E32" i="12"/>
  <c r="F32" i="12"/>
  <c r="D33" i="12"/>
  <c r="E33" i="12"/>
  <c r="F33" i="12"/>
  <c r="E25" i="12"/>
  <c r="F25" i="12"/>
  <c r="D25" i="12"/>
  <c r="U22" i="12"/>
  <c r="T22" i="12"/>
  <c r="S22" i="12"/>
  <c r="P22" i="12"/>
  <c r="O22" i="12"/>
  <c r="N22" i="12"/>
  <c r="K22" i="12"/>
  <c r="J22" i="12"/>
  <c r="I22" i="12"/>
  <c r="U21" i="12"/>
  <c r="T21" i="12"/>
  <c r="S21" i="12"/>
  <c r="P21" i="12"/>
  <c r="O21" i="12"/>
  <c r="N21" i="12"/>
  <c r="K21" i="12"/>
  <c r="J21" i="12"/>
  <c r="I21" i="12"/>
  <c r="U20" i="12"/>
  <c r="T20" i="12"/>
  <c r="S20" i="12"/>
  <c r="P20" i="12"/>
  <c r="O20" i="12"/>
  <c r="N20" i="12"/>
  <c r="K20" i="12"/>
  <c r="J20" i="12"/>
  <c r="I20" i="12"/>
  <c r="U19" i="12"/>
  <c r="T19" i="12"/>
  <c r="S19" i="12"/>
  <c r="P19" i="12"/>
  <c r="O19" i="12"/>
  <c r="N19" i="12"/>
  <c r="K19" i="12"/>
  <c r="J19" i="12"/>
  <c r="I19" i="12"/>
  <c r="U18" i="12"/>
  <c r="T18" i="12"/>
  <c r="S18" i="12"/>
  <c r="P18" i="12"/>
  <c r="O18" i="12"/>
  <c r="N18" i="12"/>
  <c r="K18" i="12"/>
  <c r="J18" i="12"/>
  <c r="I18" i="12"/>
  <c r="D19" i="12"/>
  <c r="E19" i="12"/>
  <c r="F19" i="12"/>
  <c r="D20" i="12"/>
  <c r="E20" i="12"/>
  <c r="F20" i="12"/>
  <c r="D21" i="12"/>
  <c r="E21" i="12"/>
  <c r="F21" i="12"/>
  <c r="D22" i="12"/>
  <c r="E22" i="12"/>
  <c r="F22" i="12"/>
  <c r="E18" i="12"/>
  <c r="F18" i="12"/>
  <c r="D18" i="12"/>
  <c r="M16" i="12"/>
  <c r="E15" i="12"/>
  <c r="F15" i="12"/>
  <c r="D15" i="12"/>
  <c r="D7" i="12"/>
  <c r="D8" i="12"/>
  <c r="D11" i="12"/>
  <c r="D14" i="12"/>
  <c r="U7" i="12"/>
  <c r="T7" i="12"/>
  <c r="S7" i="12"/>
  <c r="U6" i="12"/>
  <c r="T6" i="12"/>
  <c r="S6" i="12"/>
  <c r="U5" i="12"/>
  <c r="T5" i="12"/>
  <c r="S5" i="12"/>
  <c r="P7" i="12"/>
  <c r="O7" i="12"/>
  <c r="N7" i="12"/>
  <c r="P6" i="12"/>
  <c r="O6" i="12"/>
  <c r="N6" i="12"/>
  <c r="P5" i="12"/>
  <c r="O5" i="12"/>
  <c r="N5" i="12"/>
  <c r="K7" i="12"/>
  <c r="J7" i="12"/>
  <c r="I7" i="12"/>
  <c r="K6" i="12"/>
  <c r="J6" i="12"/>
  <c r="I6" i="12"/>
  <c r="K5" i="12"/>
  <c r="J5" i="12"/>
  <c r="I5" i="12"/>
  <c r="E5" i="12"/>
  <c r="F5" i="12"/>
  <c r="E6" i="12"/>
  <c r="F6" i="12"/>
  <c r="E7" i="12"/>
  <c r="F7" i="12"/>
  <c r="D6" i="12"/>
  <c r="D5" i="12"/>
  <c r="C32" i="52"/>
  <c r="K42" i="52"/>
  <c r="J42" i="52"/>
  <c r="I42" i="52"/>
  <c r="H45" i="52"/>
  <c r="M45" i="52"/>
  <c r="R45" i="52"/>
  <c r="W45" i="52"/>
  <c r="D23" i="52"/>
  <c r="E23" i="52"/>
  <c r="F23" i="52"/>
  <c r="I23" i="52"/>
  <c r="J23" i="52"/>
  <c r="K23" i="52"/>
  <c r="N23" i="52"/>
  <c r="O23" i="52"/>
  <c r="P23" i="52"/>
  <c r="S23" i="52"/>
  <c r="T23" i="52"/>
  <c r="U23" i="52"/>
  <c r="D54" i="52"/>
  <c r="U55" i="52"/>
  <c r="T55" i="52"/>
  <c r="S55" i="52"/>
  <c r="U54" i="52"/>
  <c r="T54" i="52"/>
  <c r="S54" i="52"/>
  <c r="U53" i="52"/>
  <c r="T53" i="52"/>
  <c r="S53" i="52"/>
  <c r="P55" i="52"/>
  <c r="O55" i="52"/>
  <c r="N55" i="52"/>
  <c r="P54" i="52"/>
  <c r="O54" i="52"/>
  <c r="N54" i="52"/>
  <c r="P53" i="52"/>
  <c r="O53" i="52"/>
  <c r="N53" i="52"/>
  <c r="K55" i="52"/>
  <c r="J55" i="52"/>
  <c r="I55" i="52"/>
  <c r="K54" i="52"/>
  <c r="J54" i="52"/>
  <c r="I54" i="52"/>
  <c r="K53" i="52"/>
  <c r="J53" i="52"/>
  <c r="I53" i="52"/>
  <c r="F55" i="52"/>
  <c r="E55" i="52"/>
  <c r="D55" i="52"/>
  <c r="F54" i="52"/>
  <c r="E54" i="52"/>
  <c r="F53" i="52"/>
  <c r="E53" i="52"/>
  <c r="D53" i="52"/>
  <c r="B29" i="63"/>
  <c r="D47" i="52"/>
  <c r="E47" i="52"/>
  <c r="F47" i="52"/>
  <c r="D48" i="52"/>
  <c r="E48" i="52"/>
  <c r="F48" i="52"/>
  <c r="D49" i="52"/>
  <c r="E49" i="52"/>
  <c r="F49" i="52"/>
  <c r="U49" i="52"/>
  <c r="T49" i="52"/>
  <c r="S49" i="52"/>
  <c r="U48" i="52"/>
  <c r="T48" i="52"/>
  <c r="S48" i="52"/>
  <c r="U47" i="52"/>
  <c r="T47" i="52"/>
  <c r="S47" i="52"/>
  <c r="P49" i="52"/>
  <c r="O49" i="52"/>
  <c r="N49" i="52"/>
  <c r="P48" i="52"/>
  <c r="O48" i="52"/>
  <c r="N48" i="52"/>
  <c r="P47" i="52"/>
  <c r="O47" i="52"/>
  <c r="N47" i="52"/>
  <c r="K49" i="52"/>
  <c r="J49" i="52"/>
  <c r="I49" i="52"/>
  <c r="K48" i="52"/>
  <c r="J48" i="52"/>
  <c r="I48" i="52"/>
  <c r="K47" i="52"/>
  <c r="J47" i="52"/>
  <c r="I47" i="52"/>
  <c r="U27" i="52"/>
  <c r="T27" i="52"/>
  <c r="S27" i="52"/>
  <c r="P27" i="52"/>
  <c r="O27" i="52"/>
  <c r="N27" i="52"/>
  <c r="K27" i="52"/>
  <c r="J27" i="52"/>
  <c r="I27" i="52"/>
  <c r="E27" i="52"/>
  <c r="F27" i="52"/>
  <c r="D27" i="52"/>
  <c r="U24" i="52"/>
  <c r="T24" i="52"/>
  <c r="S24" i="52"/>
  <c r="U22" i="52"/>
  <c r="T22" i="52"/>
  <c r="S22" i="52"/>
  <c r="U21" i="52"/>
  <c r="T21" i="52"/>
  <c r="S21" i="52"/>
  <c r="U20" i="52"/>
  <c r="T20" i="52"/>
  <c r="S20" i="52"/>
  <c r="U19" i="52"/>
  <c r="T19" i="52"/>
  <c r="S19" i="52"/>
  <c r="U18" i="52"/>
  <c r="T18" i="52"/>
  <c r="S18" i="52"/>
  <c r="U17" i="52"/>
  <c r="T17" i="52"/>
  <c r="S17" i="52"/>
  <c r="U16" i="52"/>
  <c r="T16" i="52"/>
  <c r="S16" i="52"/>
  <c r="U15" i="52"/>
  <c r="T15" i="52"/>
  <c r="S15" i="52"/>
  <c r="U14" i="52"/>
  <c r="T14" i="52"/>
  <c r="S14" i="52"/>
  <c r="U13" i="52"/>
  <c r="T13" i="52"/>
  <c r="S13" i="52"/>
  <c r="P24" i="52"/>
  <c r="O24" i="52"/>
  <c r="N24" i="52"/>
  <c r="P22" i="52"/>
  <c r="O22" i="52"/>
  <c r="N22" i="52"/>
  <c r="P21" i="52"/>
  <c r="O21" i="52"/>
  <c r="N21" i="52"/>
  <c r="P20" i="52"/>
  <c r="O20" i="52"/>
  <c r="N20" i="52"/>
  <c r="P19" i="52"/>
  <c r="O19" i="52"/>
  <c r="N19" i="52"/>
  <c r="P18" i="52"/>
  <c r="O18" i="52"/>
  <c r="N18" i="52"/>
  <c r="P17" i="52"/>
  <c r="O17" i="52"/>
  <c r="N17" i="52"/>
  <c r="P16" i="52"/>
  <c r="O16" i="52"/>
  <c r="N16" i="52"/>
  <c r="P15" i="52"/>
  <c r="O15" i="52"/>
  <c r="N15" i="52"/>
  <c r="P14" i="52"/>
  <c r="O14" i="52"/>
  <c r="N14" i="52"/>
  <c r="P13" i="52"/>
  <c r="O13" i="52"/>
  <c r="N13" i="52"/>
  <c r="K24" i="52"/>
  <c r="J24" i="52"/>
  <c r="I24" i="52"/>
  <c r="K22" i="52"/>
  <c r="J22" i="52"/>
  <c r="I22" i="52"/>
  <c r="K21" i="52"/>
  <c r="J21" i="52"/>
  <c r="I21" i="52"/>
  <c r="K20" i="52"/>
  <c r="J20" i="52"/>
  <c r="I20" i="52"/>
  <c r="K19" i="52"/>
  <c r="J19" i="52"/>
  <c r="I19" i="52"/>
  <c r="K18" i="52"/>
  <c r="J18" i="52"/>
  <c r="I18" i="52"/>
  <c r="K17" i="52"/>
  <c r="J17" i="52"/>
  <c r="I17" i="52"/>
  <c r="K16" i="52"/>
  <c r="J16" i="52"/>
  <c r="I16" i="52"/>
  <c r="K15" i="52"/>
  <c r="J15" i="52"/>
  <c r="I15" i="52"/>
  <c r="K14" i="52"/>
  <c r="J14" i="52"/>
  <c r="I14" i="52"/>
  <c r="K13" i="52"/>
  <c r="J13" i="52"/>
  <c r="I13" i="52"/>
  <c r="D15" i="52"/>
  <c r="E15" i="52"/>
  <c r="F15" i="52"/>
  <c r="D16" i="52"/>
  <c r="E16" i="52"/>
  <c r="F16" i="52"/>
  <c r="D17" i="52"/>
  <c r="E17" i="52"/>
  <c r="F17" i="52"/>
  <c r="D18" i="52"/>
  <c r="E18" i="52"/>
  <c r="F18" i="52"/>
  <c r="D19" i="52"/>
  <c r="E19" i="52"/>
  <c r="F19" i="52"/>
  <c r="D20" i="52"/>
  <c r="E20" i="52"/>
  <c r="F20" i="52"/>
  <c r="D21" i="52"/>
  <c r="E21" i="52"/>
  <c r="F21" i="52"/>
  <c r="D22" i="52"/>
  <c r="E22" i="52"/>
  <c r="F22" i="52"/>
  <c r="D24" i="52"/>
  <c r="E24" i="52"/>
  <c r="F24" i="52"/>
  <c r="E13" i="52"/>
  <c r="F13" i="52"/>
  <c r="E14" i="52"/>
  <c r="F14" i="52"/>
  <c r="D14" i="52"/>
  <c r="D13" i="52"/>
  <c r="U9" i="52"/>
  <c r="T9" i="52"/>
  <c r="S9" i="52"/>
  <c r="P9" i="52"/>
  <c r="O9" i="52"/>
  <c r="N9" i="52"/>
  <c r="K9" i="52"/>
  <c r="J9" i="52"/>
  <c r="I9" i="52"/>
  <c r="E9" i="52"/>
  <c r="F9" i="52"/>
  <c r="D9" i="52"/>
  <c r="U5" i="52"/>
  <c r="T5" i="52"/>
  <c r="S5" i="52"/>
  <c r="P5" i="52"/>
  <c r="O5" i="52"/>
  <c r="N5" i="52"/>
  <c r="J5" i="52"/>
  <c r="K5" i="52"/>
  <c r="I5" i="52"/>
  <c r="E5" i="52"/>
  <c r="F5" i="52"/>
  <c r="D5" i="52"/>
  <c r="R32" i="52"/>
  <c r="R39" i="52"/>
  <c r="M32" i="52"/>
  <c r="H39" i="52"/>
  <c r="H32" i="52"/>
  <c r="V23" i="52" l="1"/>
  <c r="Q38" i="12"/>
  <c r="L7" i="12"/>
  <c r="V33" i="12"/>
  <c r="Q32" i="12"/>
  <c r="E53" i="12"/>
  <c r="L23" i="52"/>
  <c r="G23" i="52"/>
  <c r="G53" i="52"/>
  <c r="Q23" i="52"/>
  <c r="L31" i="12"/>
  <c r="V29" i="12"/>
  <c r="Q28" i="12"/>
  <c r="L27" i="12"/>
  <c r="V25" i="12"/>
  <c r="V40" i="12"/>
  <c r="Q42" i="12"/>
  <c r="V32" i="12"/>
  <c r="Q31" i="12"/>
  <c r="L30" i="12"/>
  <c r="V28" i="12"/>
  <c r="Q27" i="12"/>
  <c r="L26" i="12"/>
  <c r="J67" i="12"/>
  <c r="V18" i="12"/>
  <c r="L20" i="12"/>
  <c r="Q21" i="12"/>
  <c r="V22" i="12"/>
  <c r="L33" i="12"/>
  <c r="V31" i="12"/>
  <c r="Q30" i="12"/>
  <c r="L29" i="12"/>
  <c r="V27" i="12"/>
  <c r="Q26" i="12"/>
  <c r="L25" i="12"/>
  <c r="V41" i="12"/>
  <c r="K67" i="12"/>
  <c r="Q33" i="12"/>
  <c r="L32" i="12"/>
  <c r="V30" i="12"/>
  <c r="Q29" i="12"/>
  <c r="L28" i="12"/>
  <c r="V26" i="12"/>
  <c r="Q25" i="12"/>
  <c r="L39" i="12"/>
  <c r="F61" i="12"/>
  <c r="I67" i="12"/>
  <c r="L6" i="12"/>
  <c r="Q7" i="12"/>
  <c r="G15" i="12"/>
  <c r="Q18" i="12"/>
  <c r="V19" i="12"/>
  <c r="L21" i="12"/>
  <c r="Q22" i="12"/>
  <c r="L41" i="12"/>
  <c r="L42" i="12"/>
  <c r="Q37" i="12"/>
  <c r="Q41" i="12"/>
  <c r="E61" i="12"/>
  <c r="L5" i="12"/>
  <c r="Q6" i="12"/>
  <c r="V7" i="12"/>
  <c r="L18" i="12"/>
  <c r="Q19" i="12"/>
  <c r="V20" i="12"/>
  <c r="L22" i="12"/>
  <c r="Q40" i="12"/>
  <c r="G7" i="12"/>
  <c r="G6" i="12"/>
  <c r="Q5" i="12"/>
  <c r="V6" i="12"/>
  <c r="L19" i="12"/>
  <c r="Q20" i="12"/>
  <c r="V21" i="12"/>
  <c r="Q39" i="12"/>
  <c r="V42" i="12"/>
  <c r="G52" i="12"/>
  <c r="D61" i="12"/>
  <c r="L38" i="12"/>
  <c r="V38" i="12"/>
  <c r="L37" i="12"/>
  <c r="L40" i="12"/>
  <c r="V5" i="12"/>
  <c r="L42" i="52"/>
  <c r="G55" i="52"/>
  <c r="G54" i="52"/>
  <c r="G27" i="52"/>
  <c r="K25" i="52"/>
  <c r="G51" i="12"/>
  <c r="N35" i="12" l="1"/>
  <c r="U35" i="12"/>
  <c r="K35" i="12"/>
  <c r="J35" i="12"/>
  <c r="O35" i="12"/>
  <c r="P35" i="12"/>
  <c r="S35" i="12"/>
  <c r="T35" i="12"/>
  <c r="I35" i="12"/>
  <c r="S51" i="52" l="1"/>
  <c r="N53" i="12"/>
  <c r="T53" i="12"/>
  <c r="N51" i="52"/>
  <c r="U51" i="52"/>
  <c r="P53" i="12"/>
  <c r="S53" i="12"/>
  <c r="O53" i="12"/>
  <c r="U53" i="12"/>
  <c r="O51" i="52"/>
  <c r="P51" i="52"/>
  <c r="T51" i="52"/>
  <c r="D51" i="52"/>
  <c r="I51" i="52"/>
  <c r="K51" i="52"/>
  <c r="J51" i="52"/>
  <c r="F51" i="52"/>
  <c r="E51" i="52"/>
  <c r="J53" i="12"/>
  <c r="I53" i="12"/>
  <c r="K53" i="12"/>
  <c r="F53" i="12"/>
  <c r="D53" i="12"/>
  <c r="V53" i="52" l="1"/>
  <c r="Q53" i="52"/>
  <c r="L48" i="52"/>
  <c r="L49" i="52"/>
  <c r="V47" i="52"/>
  <c r="Q47" i="52"/>
  <c r="L54" i="52"/>
  <c r="H57" i="52"/>
  <c r="G48" i="52"/>
  <c r="G49" i="52"/>
  <c r="G47" i="12"/>
  <c r="Q55" i="12"/>
  <c r="L47" i="12"/>
  <c r="L50" i="12"/>
  <c r="H53" i="12"/>
  <c r="H61" i="12"/>
  <c r="G58" i="12"/>
  <c r="L53" i="52" l="1"/>
  <c r="L47" i="52"/>
  <c r="L51" i="52" s="1"/>
  <c r="G47" i="52"/>
  <c r="G51" i="52" s="1"/>
  <c r="L55" i="12"/>
  <c r="L46" i="12"/>
  <c r="G59" i="12"/>
  <c r="G56" i="12"/>
  <c r="L55" i="52"/>
  <c r="L58" i="12"/>
  <c r="L57" i="12"/>
  <c r="G55" i="12"/>
  <c r="V55" i="12"/>
  <c r="Q46" i="12"/>
  <c r="L59" i="12"/>
  <c r="L56" i="12"/>
  <c r="L60" i="12"/>
  <c r="L52" i="12"/>
  <c r="L51" i="12"/>
  <c r="L49" i="12"/>
  <c r="L48" i="12"/>
  <c r="G60" i="12"/>
  <c r="G57" i="12"/>
  <c r="G49" i="12"/>
  <c r="G50" i="12"/>
  <c r="G48" i="12"/>
  <c r="V46" i="12"/>
  <c r="G46" i="12"/>
  <c r="L53" i="12" l="1"/>
  <c r="L61" i="12"/>
  <c r="G61" i="12"/>
  <c r="G53" i="12"/>
  <c r="U44" i="12"/>
  <c r="P44" i="12"/>
  <c r="I44" i="12"/>
  <c r="G33" i="12"/>
  <c r="G37" i="12"/>
  <c r="R35" i="12"/>
  <c r="M35" i="12"/>
  <c r="H35" i="12"/>
  <c r="M44" i="12"/>
  <c r="R44" i="12"/>
  <c r="W44" i="12"/>
  <c r="H44" i="12"/>
  <c r="G38" i="12" l="1"/>
  <c r="O44" i="12"/>
  <c r="S44" i="12"/>
  <c r="T44" i="12"/>
  <c r="N44" i="12"/>
  <c r="K44" i="12"/>
  <c r="G32" i="12"/>
  <c r="G28" i="12"/>
  <c r="G27" i="12"/>
  <c r="G25" i="12"/>
  <c r="J44" i="12"/>
  <c r="G29" i="12"/>
  <c r="G34" i="12"/>
  <c r="G30" i="12"/>
  <c r="G26" i="12"/>
  <c r="G43" i="12"/>
  <c r="G41" i="12"/>
  <c r="G40" i="12"/>
  <c r="G39" i="12"/>
  <c r="D76" i="12"/>
  <c r="D9" i="21"/>
  <c r="G5" i="52"/>
  <c r="M57" i="52"/>
  <c r="R57" i="52"/>
  <c r="W57" i="52"/>
  <c r="H51" i="52"/>
  <c r="M51" i="52"/>
  <c r="R51" i="52"/>
  <c r="W51" i="52"/>
  <c r="M39" i="52"/>
  <c r="W39" i="52"/>
  <c r="H25" i="52"/>
  <c r="M25" i="52"/>
  <c r="N25" i="52"/>
  <c r="O25" i="52"/>
  <c r="P25" i="52"/>
  <c r="R25" i="52"/>
  <c r="S25" i="52"/>
  <c r="T25" i="52"/>
  <c r="U25" i="52"/>
  <c r="W25" i="52"/>
  <c r="E11" i="52"/>
  <c r="F11" i="52"/>
  <c r="H11" i="52"/>
  <c r="I11" i="52"/>
  <c r="J11" i="52"/>
  <c r="K11" i="52"/>
  <c r="M11" i="52"/>
  <c r="N11" i="52"/>
  <c r="O11" i="52"/>
  <c r="P11" i="52"/>
  <c r="R11" i="52"/>
  <c r="S11" i="52"/>
  <c r="T11" i="52"/>
  <c r="U11" i="52"/>
  <c r="W11" i="52"/>
  <c r="E7" i="52"/>
  <c r="F7" i="52"/>
  <c r="H7" i="52"/>
  <c r="I7" i="52"/>
  <c r="J7" i="52"/>
  <c r="K7" i="52"/>
  <c r="M7" i="52"/>
  <c r="N7" i="52"/>
  <c r="O7" i="52"/>
  <c r="P7" i="52"/>
  <c r="R7" i="52"/>
  <c r="S7" i="52"/>
  <c r="T7" i="52"/>
  <c r="U7" i="52"/>
  <c r="W7" i="52"/>
  <c r="D11" i="52"/>
  <c r="D7" i="52"/>
  <c r="V54" i="52"/>
  <c r="V55" i="52"/>
  <c r="V48" i="52"/>
  <c r="V49" i="52"/>
  <c r="V14" i="52"/>
  <c r="V15" i="52"/>
  <c r="V16" i="52"/>
  <c r="V17" i="52"/>
  <c r="V18" i="52"/>
  <c r="V19" i="52"/>
  <c r="V20" i="52"/>
  <c r="V21" i="52"/>
  <c r="V22" i="52"/>
  <c r="V24" i="52"/>
  <c r="V9" i="52"/>
  <c r="V11" i="52" s="1"/>
  <c r="V5" i="52"/>
  <c r="Q54" i="52"/>
  <c r="Q55" i="52"/>
  <c r="Q48" i="52"/>
  <c r="Q49" i="52"/>
  <c r="Q14" i="52"/>
  <c r="Q15" i="52"/>
  <c r="Q16" i="52"/>
  <c r="Q17" i="52"/>
  <c r="Q18" i="52"/>
  <c r="Q19" i="52"/>
  <c r="Q20" i="52"/>
  <c r="Q21" i="52"/>
  <c r="Q22" i="52"/>
  <c r="Q24" i="52"/>
  <c r="Q9" i="52"/>
  <c r="Q11" i="52" s="1"/>
  <c r="Q5" i="52"/>
  <c r="L14" i="52"/>
  <c r="L15" i="52"/>
  <c r="L20" i="52"/>
  <c r="L22" i="52"/>
  <c r="G14" i="52"/>
  <c r="G15" i="52"/>
  <c r="G20" i="52"/>
  <c r="G22" i="52"/>
  <c r="V27" i="52"/>
  <c r="V13" i="52"/>
  <c r="Q27" i="52"/>
  <c r="Q13" i="52"/>
  <c r="L13" i="52"/>
  <c r="L9" i="52"/>
  <c r="L11" i="52" s="1"/>
  <c r="L5" i="52"/>
  <c r="G9" i="52"/>
  <c r="G11" i="52" s="1"/>
  <c r="W32" i="52"/>
  <c r="E76" i="12"/>
  <c r="F76" i="12"/>
  <c r="H76" i="12"/>
  <c r="I76" i="12"/>
  <c r="J76" i="12"/>
  <c r="K76" i="12"/>
  <c r="M76" i="12"/>
  <c r="N76" i="12"/>
  <c r="O76" i="12"/>
  <c r="P76" i="12"/>
  <c r="R76" i="12"/>
  <c r="S76" i="12"/>
  <c r="T76" i="12"/>
  <c r="U76" i="12"/>
  <c r="W76" i="12"/>
  <c r="H72" i="12"/>
  <c r="M72" i="12"/>
  <c r="N72" i="12"/>
  <c r="O72" i="12"/>
  <c r="P72" i="12"/>
  <c r="R72" i="12"/>
  <c r="S72" i="12"/>
  <c r="T72" i="12"/>
  <c r="U72" i="12"/>
  <c r="W72" i="12"/>
  <c r="E67" i="12"/>
  <c r="F67" i="12"/>
  <c r="H67" i="12"/>
  <c r="M67" i="12"/>
  <c r="N67" i="12"/>
  <c r="O67" i="12"/>
  <c r="P67" i="12"/>
  <c r="R67" i="12"/>
  <c r="S67" i="12"/>
  <c r="T67" i="12"/>
  <c r="U67" i="12"/>
  <c r="W67" i="12"/>
  <c r="D67" i="12"/>
  <c r="M61" i="12"/>
  <c r="N61" i="12"/>
  <c r="O61" i="12"/>
  <c r="P61" i="12"/>
  <c r="R61" i="12"/>
  <c r="S61" i="12"/>
  <c r="T61" i="12"/>
  <c r="U61" i="12"/>
  <c r="W61" i="12"/>
  <c r="M53" i="12"/>
  <c r="R53" i="12"/>
  <c r="W53" i="12"/>
  <c r="W35" i="12"/>
  <c r="H23" i="12"/>
  <c r="M23" i="12"/>
  <c r="N23" i="12"/>
  <c r="O23" i="12"/>
  <c r="P23" i="12"/>
  <c r="R23" i="12"/>
  <c r="S23" i="12"/>
  <c r="T23" i="12"/>
  <c r="U23" i="12"/>
  <c r="W23" i="12"/>
  <c r="H16" i="12"/>
  <c r="R16" i="12"/>
  <c r="W16" i="12"/>
  <c r="L74" i="12"/>
  <c r="L75" i="12"/>
  <c r="L70" i="12"/>
  <c r="L64" i="12"/>
  <c r="L65" i="12"/>
  <c r="L63" i="12"/>
  <c r="V75" i="12"/>
  <c r="V74" i="12"/>
  <c r="Q75" i="12"/>
  <c r="Q74" i="12"/>
  <c r="V70" i="12"/>
  <c r="V71" i="12"/>
  <c r="V69" i="12"/>
  <c r="Q70" i="12"/>
  <c r="Q71" i="12"/>
  <c r="Q69" i="12"/>
  <c r="V64" i="12"/>
  <c r="V65" i="12"/>
  <c r="V66" i="12"/>
  <c r="V63" i="12"/>
  <c r="Q64" i="12"/>
  <c r="Q65" i="12"/>
  <c r="Q66" i="12"/>
  <c r="Q63" i="12"/>
  <c r="V56" i="12"/>
  <c r="V57" i="12"/>
  <c r="V58" i="12"/>
  <c r="V59" i="12"/>
  <c r="V60" i="12"/>
  <c r="Q56" i="12"/>
  <c r="Q57" i="12"/>
  <c r="Q58" i="12"/>
  <c r="Q59" i="12"/>
  <c r="Q60" i="12"/>
  <c r="V47" i="12"/>
  <c r="V48" i="12"/>
  <c r="V49" i="12"/>
  <c r="V50" i="12"/>
  <c r="V51" i="12"/>
  <c r="V52" i="12"/>
  <c r="Q52" i="12"/>
  <c r="Q47" i="12"/>
  <c r="Q48" i="12"/>
  <c r="Q49" i="12"/>
  <c r="Q50" i="12"/>
  <c r="Q51" i="12"/>
  <c r="G75" i="12"/>
  <c r="G74" i="12"/>
  <c r="G70" i="12"/>
  <c r="G64" i="12"/>
  <c r="G65" i="12"/>
  <c r="G66" i="12"/>
  <c r="G63" i="12"/>
  <c r="G19" i="12"/>
  <c r="G20" i="12"/>
  <c r="G21" i="12"/>
  <c r="G18" i="12"/>
  <c r="G5" i="12"/>
  <c r="X78" i="12"/>
  <c r="G67" i="12" l="1"/>
  <c r="C74" i="12"/>
  <c r="R64" i="52"/>
  <c r="H64" i="52"/>
  <c r="M64" i="52"/>
  <c r="W64" i="52"/>
  <c r="Q51" i="52"/>
  <c r="Q44" i="12"/>
  <c r="V44" i="12"/>
  <c r="C34" i="12"/>
  <c r="L44" i="12"/>
  <c r="L35" i="12"/>
  <c r="R78" i="12"/>
  <c r="H78" i="12"/>
  <c r="W78" i="12"/>
  <c r="M78" i="12"/>
  <c r="L76" i="12"/>
  <c r="V25" i="52"/>
  <c r="V51" i="52"/>
  <c r="V7" i="52"/>
  <c r="Q25" i="52"/>
  <c r="Q7" i="52"/>
  <c r="L7" i="52"/>
  <c r="G7" i="52"/>
  <c r="Q35" i="12"/>
  <c r="V61" i="12"/>
  <c r="V76" i="12"/>
  <c r="V67" i="12"/>
  <c r="Q23" i="12"/>
  <c r="Q53" i="12"/>
  <c r="Q76" i="12"/>
  <c r="V72" i="12"/>
  <c r="V53" i="12"/>
  <c r="G76" i="12"/>
  <c r="Q61" i="12"/>
  <c r="Q67" i="12"/>
  <c r="V23" i="12"/>
  <c r="V35" i="12"/>
  <c r="Q72" i="12"/>
  <c r="C75" i="12"/>
  <c r="C51" i="52" l="1"/>
  <c r="K23" i="12"/>
  <c r="C76" i="12"/>
  <c r="J61" i="12"/>
  <c r="I23" i="12"/>
  <c r="K61" i="12"/>
  <c r="I61" i="12"/>
  <c r="J23" i="12"/>
  <c r="G22" i="12"/>
  <c r="G13" i="52"/>
  <c r="L23" i="12" l="1"/>
  <c r="C53" i="12" l="1"/>
  <c r="C61" i="12"/>
  <c r="X64" i="52" l="1"/>
  <c r="G24" i="52"/>
  <c r="G21" i="52" l="1"/>
  <c r="L19" i="52"/>
  <c r="G19" i="52"/>
  <c r="L18" i="52"/>
  <c r="G17" i="52"/>
  <c r="D25" i="52"/>
  <c r="L66" i="12"/>
  <c r="K72" i="12"/>
  <c r="L17" i="52"/>
  <c r="J72" i="12"/>
  <c r="F25" i="52"/>
  <c r="L71" i="12"/>
  <c r="G69" i="12"/>
  <c r="J25" i="52"/>
  <c r="E25" i="52"/>
  <c r="G16" i="52"/>
  <c r="L27" i="52"/>
  <c r="G18" i="52"/>
  <c r="L24" i="52"/>
  <c r="L21" i="52"/>
  <c r="L16" i="52"/>
  <c r="I25" i="52"/>
  <c r="I72" i="12"/>
  <c r="L69" i="12"/>
  <c r="L72" i="12" l="1"/>
  <c r="L67" i="12"/>
  <c r="C67" i="12" s="1"/>
  <c r="L25" i="52"/>
  <c r="G25" i="52"/>
  <c r="C25" i="52" l="1"/>
  <c r="J41" i="52" l="1"/>
  <c r="K41" i="52"/>
  <c r="E41" i="52"/>
  <c r="N41" i="52"/>
  <c r="T41" i="52"/>
  <c r="O41" i="52"/>
  <c r="I41" i="52"/>
  <c r="U41" i="52"/>
  <c r="P41" i="52"/>
  <c r="F41" i="52"/>
  <c r="D41" i="52"/>
  <c r="S41" i="52"/>
  <c r="V41" i="52" s="1"/>
  <c r="G41" i="52" l="1"/>
  <c r="Q41" i="52"/>
  <c r="L41" i="52"/>
  <c r="F42" i="52"/>
  <c r="S42" i="52"/>
  <c r="T42" i="52"/>
  <c r="O42" i="52"/>
  <c r="U42" i="52"/>
  <c r="P42" i="52"/>
  <c r="E42" i="52"/>
  <c r="D42" i="52"/>
  <c r="N42" i="52"/>
  <c r="T43" i="52"/>
  <c r="K43" i="52"/>
  <c r="O43" i="52"/>
  <c r="J43" i="52"/>
  <c r="P43" i="52"/>
  <c r="I43" i="52"/>
  <c r="F43" i="52"/>
  <c r="U43" i="52"/>
  <c r="S43" i="52"/>
  <c r="N43" i="52"/>
  <c r="D43" i="52"/>
  <c r="E43" i="52"/>
  <c r="G43" i="52" s="1"/>
  <c r="D45" i="52" l="1"/>
  <c r="V42" i="52"/>
  <c r="Q42" i="52"/>
  <c r="G42" i="52"/>
  <c r="V43" i="52"/>
  <c r="Q43" i="52"/>
  <c r="L43" i="52"/>
  <c r="K28" i="52"/>
  <c r="F28" i="52"/>
  <c r="P28" i="52"/>
  <c r="E28" i="52"/>
  <c r="T28" i="52"/>
  <c r="O28" i="52"/>
  <c r="U28" i="52"/>
  <c r="N28" i="52"/>
  <c r="S28" i="52"/>
  <c r="J28" i="52"/>
  <c r="I28" i="52"/>
  <c r="D28" i="52"/>
  <c r="V28" i="52" l="1"/>
  <c r="G28" i="52"/>
  <c r="Q28" i="52"/>
  <c r="L28" i="52"/>
  <c r="O29" i="52"/>
  <c r="U29" i="52"/>
  <c r="F29" i="52"/>
  <c r="K29" i="52"/>
  <c r="P29" i="52"/>
  <c r="E29" i="52"/>
  <c r="I29" i="52"/>
  <c r="T29" i="52"/>
  <c r="J29" i="52"/>
  <c r="N29" i="52"/>
  <c r="D29" i="52"/>
  <c r="S29" i="52"/>
  <c r="L29" i="52" l="1"/>
  <c r="V29" i="52"/>
  <c r="Q29" i="52"/>
  <c r="G29" i="52"/>
  <c r="K30" i="52"/>
  <c r="J30" i="52"/>
  <c r="N30" i="52"/>
  <c r="P30" i="52"/>
  <c r="S30" i="52"/>
  <c r="I30" i="52"/>
  <c r="F30" i="52"/>
  <c r="O30" i="52"/>
  <c r="T30" i="52"/>
  <c r="U30" i="52"/>
  <c r="D30" i="52"/>
  <c r="E30" i="52"/>
  <c r="V30" i="52" l="1"/>
  <c r="L30" i="52"/>
  <c r="Q30" i="52"/>
  <c r="G30" i="52"/>
  <c r="U34" i="52"/>
  <c r="O34" i="52"/>
  <c r="F34" i="52"/>
  <c r="P34" i="52"/>
  <c r="E34" i="52"/>
  <c r="N34" i="52"/>
  <c r="I34" i="52"/>
  <c r="J34" i="52"/>
  <c r="S34" i="52"/>
  <c r="K34" i="52"/>
  <c r="T34" i="52"/>
  <c r="D34" i="52"/>
  <c r="L34" i="52" l="1"/>
  <c r="V34" i="52"/>
  <c r="Q34" i="52"/>
  <c r="G34" i="52"/>
  <c r="I36" i="52"/>
  <c r="S36" i="52"/>
  <c r="N36" i="52"/>
  <c r="F36" i="52"/>
  <c r="T36" i="52"/>
  <c r="U36" i="52"/>
  <c r="P36" i="52"/>
  <c r="O36" i="52"/>
  <c r="E36" i="52"/>
  <c r="J36" i="52"/>
  <c r="D36" i="52"/>
  <c r="K36" i="52"/>
  <c r="G36" i="52" l="1"/>
  <c r="L36" i="52"/>
  <c r="V36" i="52"/>
  <c r="Q36" i="52"/>
  <c r="K35" i="52"/>
  <c r="T35" i="52"/>
  <c r="U35" i="52"/>
  <c r="F35" i="52"/>
  <c r="N35" i="52"/>
  <c r="J35" i="52"/>
  <c r="I35" i="52"/>
  <c r="E35" i="52"/>
  <c r="O35" i="52"/>
  <c r="P35" i="52"/>
  <c r="D35" i="52"/>
  <c r="S35" i="52"/>
  <c r="V35" i="52" s="1"/>
  <c r="L35" i="52" l="1"/>
  <c r="Q35" i="52"/>
  <c r="G35" i="52"/>
  <c r="G45" i="52"/>
  <c r="L45" i="52"/>
  <c r="N45" i="52"/>
  <c r="O45" i="52"/>
  <c r="P45" i="52"/>
  <c r="Q45" i="52"/>
  <c r="S45" i="52"/>
  <c r="T45" i="52"/>
  <c r="U45" i="52"/>
  <c r="V45" i="52"/>
  <c r="C44" i="52" l="1"/>
  <c r="J44" i="52" l="1"/>
  <c r="J45" i="52" s="1"/>
  <c r="K44" i="52"/>
  <c r="K45" i="52" s="1"/>
  <c r="F44" i="52"/>
  <c r="F45" i="52" s="1"/>
  <c r="I44" i="52"/>
  <c r="I45" i="52" s="1"/>
  <c r="E44" i="52"/>
  <c r="E45" i="52" s="1"/>
  <c r="T31" i="52"/>
  <c r="T32" i="52" s="1"/>
  <c r="N31" i="52"/>
  <c r="N32" i="52" s="1"/>
  <c r="E32" i="52"/>
  <c r="F32" i="52"/>
  <c r="I31" i="52"/>
  <c r="I32" i="52" s="1"/>
  <c r="J31" i="52"/>
  <c r="J32" i="52" s="1"/>
  <c r="O31" i="52"/>
  <c r="O32" i="52" s="1"/>
  <c r="P31" i="52"/>
  <c r="P32" i="52" s="1"/>
  <c r="K31" i="52"/>
  <c r="K32" i="52"/>
  <c r="U31" i="52"/>
  <c r="U32" i="52" s="1"/>
  <c r="G32" i="52"/>
  <c r="S31" i="52"/>
  <c r="L31" i="52" l="1"/>
  <c r="L32" i="52" s="1"/>
  <c r="V31" i="52"/>
  <c r="V32" i="52" s="1"/>
  <c r="Q31" i="52"/>
  <c r="Q32" i="52" s="1"/>
  <c r="S32" i="52"/>
  <c r="D32" i="52"/>
  <c r="U37" i="52"/>
  <c r="T37" i="52"/>
  <c r="O37" i="52"/>
  <c r="E37" i="52"/>
  <c r="F37" i="52"/>
  <c r="K37" i="52"/>
  <c r="I37" i="52"/>
  <c r="P37" i="52"/>
  <c r="J37" i="52"/>
  <c r="N37" i="52"/>
  <c r="D37" i="52"/>
  <c r="G37" i="52" s="1"/>
  <c r="S37" i="52"/>
  <c r="Q37" i="52" l="1"/>
  <c r="V37" i="52"/>
  <c r="L37" i="52"/>
  <c r="U38" i="52"/>
  <c r="U39" i="52" s="1"/>
  <c r="N38" i="52"/>
  <c r="N39" i="52" s="1"/>
  <c r="J38" i="52"/>
  <c r="J39" i="52" s="1"/>
  <c r="P38" i="52"/>
  <c r="P39" i="52" s="1"/>
  <c r="K38" i="52"/>
  <c r="K39" i="52" s="1"/>
  <c r="F38" i="52"/>
  <c r="F39" i="52" s="1"/>
  <c r="E38" i="52"/>
  <c r="E39" i="52" s="1"/>
  <c r="O38" i="52"/>
  <c r="T38" i="52"/>
  <c r="T39" i="52" s="1"/>
  <c r="I38" i="52"/>
  <c r="I39" i="52" s="1"/>
  <c r="D38" i="52"/>
  <c r="S38" i="52"/>
  <c r="S39" i="52" s="1"/>
  <c r="Q38" i="52" l="1"/>
  <c r="Q39" i="52" s="1"/>
  <c r="G38" i="52"/>
  <c r="G39" i="52" s="1"/>
  <c r="L38" i="52"/>
  <c r="L39" i="52" s="1"/>
  <c r="O39" i="52"/>
  <c r="D39" i="52"/>
  <c r="V38" i="52"/>
  <c r="V39" i="52" s="1"/>
  <c r="C39" i="52" l="1"/>
  <c r="C64" i="52" s="1"/>
  <c r="B4" i="21" l="1"/>
  <c r="B5" i="21"/>
  <c r="D64" i="52"/>
  <c r="B3" i="57" s="1"/>
  <c r="E64" i="52"/>
  <c r="B4" i="57" s="1"/>
  <c r="F64" i="52"/>
  <c r="B5" i="57" s="1"/>
  <c r="B3" i="21" l="1"/>
  <c r="B7" i="21" s="1"/>
  <c r="G64" i="52"/>
  <c r="I64" i="52"/>
  <c r="B6" i="57" s="1"/>
  <c r="J64" i="52"/>
  <c r="B7" i="57" s="1"/>
  <c r="K64" i="52"/>
  <c r="B8" i="57" s="1"/>
  <c r="L64" i="52"/>
  <c r="N64" i="52"/>
  <c r="E3" i="57" s="1"/>
  <c r="O64" i="52"/>
  <c r="E4" i="57" s="1"/>
  <c r="P64" i="52"/>
  <c r="E5" i="57" s="1"/>
  <c r="Q64" i="52"/>
  <c r="S64" i="52"/>
  <c r="E6" i="57" s="1"/>
  <c r="T64" i="52"/>
  <c r="E7" i="57" s="1"/>
  <c r="U64" i="52"/>
  <c r="E8" i="57" s="1"/>
  <c r="V64" i="52"/>
  <c r="I8" i="12"/>
  <c r="U8" i="12"/>
  <c r="K8" i="12"/>
  <c r="N8" i="12"/>
  <c r="T8" i="12"/>
  <c r="O8" i="12"/>
  <c r="S8" i="12"/>
  <c r="J8" i="12"/>
  <c r="F8" i="12"/>
  <c r="E8" i="12"/>
  <c r="P8" i="12"/>
  <c r="G8" i="12" l="1"/>
  <c r="L8" i="12"/>
  <c r="Q8" i="12"/>
  <c r="V8" i="12"/>
  <c r="E9" i="57"/>
  <c r="B9" i="57"/>
  <c r="N11" i="12"/>
  <c r="S11" i="12"/>
  <c r="P11" i="12"/>
  <c r="O11" i="12"/>
  <c r="E11" i="12"/>
  <c r="U11" i="12"/>
  <c r="K11" i="12"/>
  <c r="T11" i="12"/>
  <c r="J11" i="12"/>
  <c r="I11" i="12"/>
  <c r="F11" i="12"/>
  <c r="N14" i="12"/>
  <c r="S14" i="12"/>
  <c r="U14" i="12"/>
  <c r="J14" i="12"/>
  <c r="E14" i="12"/>
  <c r="P14" i="12"/>
  <c r="K14" i="12"/>
  <c r="O14" i="12"/>
  <c r="T14" i="12"/>
  <c r="I14" i="12"/>
  <c r="F14" i="12"/>
  <c r="K9" i="12"/>
  <c r="T9" i="12"/>
  <c r="F9" i="12"/>
  <c r="J9" i="12"/>
  <c r="N9" i="12"/>
  <c r="U9" i="12"/>
  <c r="O9" i="12"/>
  <c r="E9" i="12"/>
  <c r="D9" i="12"/>
  <c r="P9" i="12"/>
  <c r="I9" i="12"/>
  <c r="S9" i="12"/>
  <c r="V9" i="12" s="1"/>
  <c r="D12" i="12"/>
  <c r="S12" i="12"/>
  <c r="N12" i="12"/>
  <c r="K12" i="12"/>
  <c r="U12" i="12"/>
  <c r="O12" i="12"/>
  <c r="J12" i="12"/>
  <c r="T12" i="12"/>
  <c r="P12" i="12"/>
  <c r="F12" i="12"/>
  <c r="I12" i="12"/>
  <c r="E12" i="12"/>
  <c r="G12" i="12" l="1"/>
  <c r="L11" i="12"/>
  <c r="Q12" i="12"/>
  <c r="G11" i="12"/>
  <c r="Q11" i="12"/>
  <c r="V11" i="12"/>
  <c r="V14" i="12"/>
  <c r="L14" i="12"/>
  <c r="V12" i="12"/>
  <c r="G14" i="12"/>
  <c r="Q14" i="12"/>
  <c r="L12" i="12"/>
  <c r="L9" i="12"/>
  <c r="G9" i="12"/>
  <c r="Q9" i="12"/>
  <c r="U10" i="12"/>
  <c r="P10" i="12"/>
  <c r="J10" i="12"/>
  <c r="E10" i="12"/>
  <c r="N10" i="12"/>
  <c r="S10" i="12"/>
  <c r="K10" i="12"/>
  <c r="T10" i="12"/>
  <c r="F10" i="12"/>
  <c r="D10" i="12"/>
  <c r="I10" i="12"/>
  <c r="O10" i="12"/>
  <c r="L10" i="12" l="1"/>
  <c r="V10" i="12"/>
  <c r="G10" i="12"/>
  <c r="Q10" i="12"/>
  <c r="U13" i="12"/>
  <c r="T13" i="12"/>
  <c r="N13" i="12"/>
  <c r="E13" i="12"/>
  <c r="E16" i="12" s="1"/>
  <c r="O13" i="12"/>
  <c r="K13" i="12"/>
  <c r="P13" i="12"/>
  <c r="J13" i="12"/>
  <c r="D13" i="12"/>
  <c r="F13" i="12"/>
  <c r="F16" i="12" s="1"/>
  <c r="I13" i="12"/>
  <c r="S13" i="12"/>
  <c r="U15" i="12"/>
  <c r="O15" i="12"/>
  <c r="K15" i="12"/>
  <c r="N15" i="12"/>
  <c r="J15" i="12"/>
  <c r="P15" i="12"/>
  <c r="S15" i="12"/>
  <c r="T15" i="12"/>
  <c r="I15" i="12"/>
  <c r="G13" i="12" l="1"/>
  <c r="V13" i="12"/>
  <c r="D16" i="12"/>
  <c r="O16" i="12"/>
  <c r="O78" i="12" s="1"/>
  <c r="F4" i="57" s="1"/>
  <c r="L13" i="12"/>
  <c r="I16" i="12"/>
  <c r="Q13" i="12"/>
  <c r="V15" i="12"/>
  <c r="Q15" i="12"/>
  <c r="U16" i="12"/>
  <c r="U78" i="12" s="1"/>
  <c r="F8" i="57" s="1"/>
  <c r="G16" i="12"/>
  <c r="K16" i="12"/>
  <c r="K78" i="12" s="1"/>
  <c r="C8" i="57" s="1"/>
  <c r="S16" i="12"/>
  <c r="S78" i="12" s="1"/>
  <c r="F6" i="57" s="1"/>
  <c r="T16" i="12"/>
  <c r="T78" i="12" s="1"/>
  <c r="F7" i="57" s="1"/>
  <c r="J16" i="12"/>
  <c r="J78" i="12" s="1"/>
  <c r="C7" i="57" s="1"/>
  <c r="I78" i="12"/>
  <c r="C6" i="57" s="1"/>
  <c r="L15" i="12"/>
  <c r="P16" i="12"/>
  <c r="P78" i="12" s="1"/>
  <c r="F5" i="57" s="1"/>
  <c r="N16" i="12"/>
  <c r="N78" i="12" s="1"/>
  <c r="F3" i="57" s="1"/>
  <c r="V16" i="12"/>
  <c r="V78" i="12" s="1"/>
  <c r="Q16" i="12" l="1"/>
  <c r="Q78" i="12" s="1"/>
  <c r="F9" i="57"/>
  <c r="L16" i="12"/>
  <c r="L78" i="12" s="1"/>
  <c r="E23" i="12"/>
  <c r="D23" i="12"/>
  <c r="F23" i="12"/>
  <c r="C16" i="12" l="1"/>
  <c r="G23" i="12"/>
  <c r="C23" i="12" l="1"/>
  <c r="F31" i="12"/>
  <c r="F35" i="12" s="1"/>
  <c r="D31" i="12"/>
  <c r="D35" i="12" l="1"/>
  <c r="E31" i="12"/>
  <c r="E35" i="12" s="1"/>
  <c r="E44" i="12"/>
  <c r="D44" i="12"/>
  <c r="F44" i="12"/>
  <c r="G31" i="12" l="1"/>
  <c r="G35" i="12" s="1"/>
  <c r="C35" i="12" s="1"/>
  <c r="G42" i="12"/>
  <c r="G44" i="12" s="1"/>
  <c r="C44" i="12" l="1"/>
  <c r="E71" i="12"/>
  <c r="E72" i="12" s="1"/>
  <c r="E78" i="12" s="1"/>
  <c r="C4" i="57" s="1"/>
  <c r="D71" i="12"/>
  <c r="F71" i="12"/>
  <c r="F72" i="12" s="1"/>
  <c r="F78" i="12" s="1"/>
  <c r="C5" i="57" s="1"/>
  <c r="G71" i="12" l="1"/>
  <c r="G72" i="12" s="1"/>
  <c r="C72" i="12" s="1"/>
  <c r="C78" i="12" s="1"/>
  <c r="D3" i="21" s="1"/>
  <c r="D7" i="21" s="1"/>
  <c r="D8" i="21" s="1"/>
  <c r="D72" i="12"/>
  <c r="D78" i="12" s="1"/>
  <c r="C3" i="57" s="1"/>
  <c r="C9" i="57" s="1"/>
  <c r="G78" i="12" l="1"/>
  <c r="V61" i="52"/>
  <c r="S61" i="52"/>
  <c r="G59" i="52"/>
  <c r="D59" i="52"/>
  <c r="L60" i="52"/>
  <c r="I60" i="52"/>
  <c r="L59" i="52"/>
  <c r="I59" i="52"/>
  <c r="V60" i="52"/>
  <c r="S60" i="52"/>
  <c r="G61" i="52"/>
  <c r="D61" i="52"/>
  <c r="G60" i="52"/>
  <c r="D60" i="52"/>
  <c r="L61" i="52"/>
  <c r="I61" i="52"/>
  <c r="K61" i="52"/>
  <c r="O61" i="52"/>
  <c r="J61" i="52"/>
  <c r="P61" i="52"/>
  <c r="Q61" i="52"/>
  <c r="E61" i="52"/>
  <c r="N61" i="52"/>
  <c r="T61" i="52"/>
  <c r="U61" i="52"/>
  <c r="C61" i="52"/>
  <c r="F61" i="52"/>
  <c r="Q59" i="52"/>
  <c r="O59" i="52"/>
  <c r="N59" i="52"/>
  <c r="J59" i="52"/>
  <c r="P59" i="52"/>
  <c r="E59" i="52"/>
  <c r="K59" i="52"/>
  <c r="C59" i="52"/>
  <c r="F59" i="52"/>
  <c r="K60" i="52"/>
  <c r="Q60" i="52"/>
  <c r="N60" i="52"/>
  <c r="U60" i="52"/>
  <c r="F60" i="52"/>
  <c r="P60" i="52"/>
  <c r="E60" i="52"/>
  <c r="O60" i="52"/>
  <c r="J60" i="52"/>
  <c r="C60" i="52"/>
  <c r="T60" i="52"/>
</calcChain>
</file>

<file path=xl/sharedStrings.xml><?xml version="1.0" encoding="utf-8"?>
<sst xmlns="http://schemas.openxmlformats.org/spreadsheetml/2006/main" count="668" uniqueCount="205">
  <si>
    <t>فهرسة</t>
  </si>
  <si>
    <t>م</t>
  </si>
  <si>
    <t>المقدمة</t>
  </si>
  <si>
    <t xml:space="preserve">الايرادات </t>
  </si>
  <si>
    <t>المصروفات</t>
  </si>
  <si>
    <t>مخطط الإيرادات والمصروفات</t>
  </si>
  <si>
    <t>خلاصة الموازنة المالية</t>
  </si>
  <si>
    <t>البند</t>
  </si>
  <si>
    <t xml:space="preserve">الإجمالي </t>
  </si>
  <si>
    <t>الربع الاول</t>
  </si>
  <si>
    <t xml:space="preserve">الربع الثاني </t>
  </si>
  <si>
    <t>المتوقع</t>
  </si>
  <si>
    <t xml:space="preserve">المتوقع </t>
  </si>
  <si>
    <t>متوقع</t>
  </si>
  <si>
    <t xml:space="preserve"> إيرادات المكتب الرئيسي  - رقم الحساب (                           )  </t>
  </si>
  <si>
    <t>أخرى</t>
  </si>
  <si>
    <t>الإجمالي</t>
  </si>
  <si>
    <t>اخرى</t>
  </si>
  <si>
    <t>تبرعات</t>
  </si>
  <si>
    <t>الاجمالي</t>
  </si>
  <si>
    <t>برنامج سنابل الخير</t>
  </si>
  <si>
    <t>برنامج صناع المستقبل</t>
  </si>
  <si>
    <t>حلقات تحفيظ مستمرة لنادي الحافظ</t>
  </si>
  <si>
    <t>حلقات برنامج النورين المستمرة</t>
  </si>
  <si>
    <t>رسوم الروضة</t>
  </si>
  <si>
    <t>رسوم الزي</t>
  </si>
  <si>
    <t xml:space="preserve">ايرادات بيع أصول </t>
  </si>
  <si>
    <t>الاجمالي الكلي</t>
  </si>
  <si>
    <t xml:space="preserve">مركز تكلفة الادارة العامة - رقم الحساب (                                     ) </t>
  </si>
  <si>
    <t xml:space="preserve">رواتب موظفين الإدارة </t>
  </si>
  <si>
    <t>فواتير الكهرباء والماء والهاتف</t>
  </si>
  <si>
    <t>قرطاسية وأدوات مكتبية</t>
  </si>
  <si>
    <t>صيانة</t>
  </si>
  <si>
    <t>اعلام</t>
  </si>
  <si>
    <t>التأمينات الاجتماعية</t>
  </si>
  <si>
    <t>ضيافة ونثريات</t>
  </si>
  <si>
    <t>السلفة</t>
  </si>
  <si>
    <t>مستحقات المحاسب القانوني</t>
  </si>
  <si>
    <t>نهاية خدمة</t>
  </si>
  <si>
    <t xml:space="preserve">مستلزمات طفل </t>
  </si>
  <si>
    <t>فواتير كهرباء والماء</t>
  </si>
  <si>
    <t xml:space="preserve">صيانة </t>
  </si>
  <si>
    <t xml:space="preserve">شراء  اصول  </t>
  </si>
  <si>
    <t>الايرادات</t>
  </si>
  <si>
    <t>كشف لكافة حسابات الجمعية</t>
  </si>
  <si>
    <t>الحساب</t>
  </si>
  <si>
    <t>الرصيد</t>
  </si>
  <si>
    <t>البيان</t>
  </si>
  <si>
    <t>SA7880000277608010130009</t>
  </si>
  <si>
    <t>الـــوقـــف</t>
  </si>
  <si>
    <t>SA9680000308608010051505</t>
  </si>
  <si>
    <t>الـــعـــام</t>
  </si>
  <si>
    <t>SA0880000308608010109543</t>
  </si>
  <si>
    <t>الــزكــاة</t>
  </si>
  <si>
    <t>SA8380000308608010115565</t>
  </si>
  <si>
    <t>مدرسة سمية خياط ( المراح )</t>
  </si>
  <si>
    <t>SA6180000308608010115573</t>
  </si>
  <si>
    <t>مدرسة صفية ( بالكلابية )</t>
  </si>
  <si>
    <t>SA5980000308608010515152</t>
  </si>
  <si>
    <t>مركز خدمة القرآن</t>
  </si>
  <si>
    <t>SA8180000308608010655503</t>
  </si>
  <si>
    <t>كفالة حلقة</t>
  </si>
  <si>
    <t>SA3780000308608010515160</t>
  </si>
  <si>
    <t>مدرسة رقية</t>
  </si>
  <si>
    <t>SA6080000308608010671013</t>
  </si>
  <si>
    <t>المكتب الشمالي</t>
  </si>
  <si>
    <t>SA3880000308608010671021</t>
  </si>
  <si>
    <t>مدرسة حفصة بنت عمر ( بالطرف )</t>
  </si>
  <si>
    <t>SA3780000308608010671039</t>
  </si>
  <si>
    <t>المكتب الشرقي</t>
  </si>
  <si>
    <t>SA1580000308608010671047</t>
  </si>
  <si>
    <t>مدرسة فاطمة بنت محمد</t>
  </si>
  <si>
    <t>SA7380000308608010671070</t>
  </si>
  <si>
    <t>رسوم المدارس</t>
  </si>
  <si>
    <t>SA7280000308608010671088</t>
  </si>
  <si>
    <t>مركز منح الاجازات</t>
  </si>
  <si>
    <t>SA5080000308608010671096</t>
  </si>
  <si>
    <t xml:space="preserve">مدرسة ام كلثوم </t>
  </si>
  <si>
    <t>SA2080000308608010671054</t>
  </si>
  <si>
    <t>رسوم الروضات</t>
  </si>
  <si>
    <t>SA9580000308608010671062</t>
  </si>
  <si>
    <t>ايرادات العقار</t>
  </si>
  <si>
    <t>SA4010000008958989000102</t>
  </si>
  <si>
    <t>البنك الأهلي</t>
  </si>
  <si>
    <t>SA9610000008950800000104</t>
  </si>
  <si>
    <t>SA8330400108054743520012</t>
  </si>
  <si>
    <t>البنك العربي الوطني</t>
  </si>
  <si>
    <t>SA0720000003041056249940</t>
  </si>
  <si>
    <t>بنك الرياض</t>
  </si>
  <si>
    <t>SA9305000068200517889000</t>
  </si>
  <si>
    <t>مصرف الإنماء</t>
  </si>
  <si>
    <t>SA7815000999300000160003</t>
  </si>
  <si>
    <t>بنك البلاد</t>
  </si>
  <si>
    <t>SA5655000000089262600127</t>
  </si>
  <si>
    <t>البنك السعودي الفرنسي</t>
  </si>
  <si>
    <t>مجموع الرصيد الحالي</t>
  </si>
  <si>
    <t>الاحتياطي</t>
  </si>
  <si>
    <t>المخصصات</t>
  </si>
  <si>
    <t xml:space="preserve"> </t>
  </si>
  <si>
    <t>مجمل المبلغ المتاح للصرف</t>
  </si>
  <si>
    <t>مجموع الارصدة</t>
  </si>
  <si>
    <t>مخصص</t>
  </si>
  <si>
    <t>غير مخصص</t>
  </si>
  <si>
    <t xml:space="preserve">الإيرادات    </t>
  </si>
  <si>
    <t>التبرعات</t>
  </si>
  <si>
    <t>مصروفات عمومية و تشغيلية</t>
  </si>
  <si>
    <t xml:space="preserve">إيرادات عقارات الأوقاف 
والاستثمار والرسوم والانشطة </t>
  </si>
  <si>
    <t>الرصيد الافتتاحي</t>
  </si>
  <si>
    <t xml:space="preserve">رسوم الزي </t>
  </si>
  <si>
    <t>رسوم الكتب</t>
  </si>
  <si>
    <t>رسوم كتب</t>
  </si>
  <si>
    <t>رواتب موظفي القطاع الوقفي</t>
  </si>
  <si>
    <t xml:space="preserve">وقف الخالدية الأول </t>
  </si>
  <si>
    <t xml:space="preserve">وقف السلام الثاني </t>
  </si>
  <si>
    <t xml:space="preserve">وقف شارع الرياض الثالث </t>
  </si>
  <si>
    <t xml:space="preserve">عمارة محاسن </t>
  </si>
  <si>
    <t xml:space="preserve">عمارة الصالحية </t>
  </si>
  <si>
    <t xml:space="preserve">عمارة الصهيد </t>
  </si>
  <si>
    <t>عمارة الكلابية</t>
  </si>
  <si>
    <t xml:space="preserve">بيت الجازي </t>
  </si>
  <si>
    <t xml:space="preserve">بيت العقيل </t>
  </si>
  <si>
    <t xml:space="preserve">ارض البندرية  ( برج زين ) </t>
  </si>
  <si>
    <t>يناير</t>
  </si>
  <si>
    <t>الشهر</t>
  </si>
  <si>
    <t>فبراير</t>
  </si>
  <si>
    <t>مارس</t>
  </si>
  <si>
    <t>ابريل</t>
  </si>
  <si>
    <t xml:space="preserve">مايو </t>
  </si>
  <si>
    <t>يونيو</t>
  </si>
  <si>
    <t xml:space="preserve">اعمال انشائية </t>
  </si>
  <si>
    <t xml:space="preserve">بنك التنمية ( قرض حسن) بشراء المحطه </t>
  </si>
  <si>
    <t>فائض</t>
  </si>
  <si>
    <t xml:space="preserve">مباني ـ أراضي ـ سيارات </t>
  </si>
  <si>
    <t xml:space="preserve">أخرى </t>
  </si>
  <si>
    <t xml:space="preserve">بنك التنمية( قرض حسن) لشراء المحطه </t>
  </si>
  <si>
    <t xml:space="preserve">تبرعات افراد - كفالة حلق - مؤسسات مانحة - </t>
  </si>
  <si>
    <t>شركات ومؤسسات أهلية - الاستقطاع - رجل اعمال</t>
  </si>
  <si>
    <t xml:space="preserve">قرض حسن  من بنك التنمية ( لشراء المحطة ) </t>
  </si>
  <si>
    <t xml:space="preserve">بيع الوقود بتجزئة - صراف الي - سوبرماركت - كوشك - غيار زيت </t>
  </si>
  <si>
    <t>افراد ـ رجال اعمال ـ مؤسسات مانحة</t>
  </si>
  <si>
    <t xml:space="preserve">الربع الثالث </t>
  </si>
  <si>
    <t>ملاحظات</t>
  </si>
  <si>
    <t>الفعلي</t>
  </si>
  <si>
    <t xml:space="preserve"> ر.س. -   </t>
  </si>
  <si>
    <t>الربع الأخير</t>
  </si>
  <si>
    <t>يوليو</t>
  </si>
  <si>
    <t>أغسطس</t>
  </si>
  <si>
    <t>سبتمبر</t>
  </si>
  <si>
    <t>أكتوبر</t>
  </si>
  <si>
    <t>نوفمبر</t>
  </si>
  <si>
    <t>ديسمبر</t>
  </si>
  <si>
    <t>رسوم الدارسات</t>
  </si>
  <si>
    <t xml:space="preserve">كفالة حلقات </t>
  </si>
  <si>
    <t>رواتب موظفين المكتب - مكافات المعلمين - مكافات الشرفين</t>
  </si>
  <si>
    <t>اجار المكتب</t>
  </si>
  <si>
    <t>مكافآت حفظ القرآن كاملاً - مكافات الأجزاء</t>
  </si>
  <si>
    <t>رواتب الإداريين والمستخدمين</t>
  </si>
  <si>
    <t>مكافات المعلمات</t>
  </si>
  <si>
    <t xml:space="preserve">مكافاة حفظ القران الكريم </t>
  </si>
  <si>
    <t>برامج تعليمية ( دورات مسابقات )</t>
  </si>
  <si>
    <t>قرطاسية و أدوات مكتبية</t>
  </si>
  <si>
    <t>فواتير الكهرباء و الهاتف و الماء</t>
  </si>
  <si>
    <t>ايجار المدارس</t>
  </si>
  <si>
    <t xml:space="preserve">رواتب المعلمات </t>
  </si>
  <si>
    <t xml:space="preserve">رواتب الاداريات ومستخدمين </t>
  </si>
  <si>
    <t xml:space="preserve">السلفة </t>
  </si>
  <si>
    <t xml:space="preserve">إيجار روضات </t>
  </si>
  <si>
    <t xml:space="preserve">كفاءات </t>
  </si>
  <si>
    <t xml:space="preserve">كفالة معلمة </t>
  </si>
  <si>
    <t xml:space="preserve"> كفالة معلمات</t>
  </si>
  <si>
    <t>الاستدامة المالية (الاستثمار ) روضات ( الصباحية ) - إدارة التعليم -  استاذه شيخة</t>
  </si>
  <si>
    <t xml:space="preserve">الاستدامة المالية (الاستثمار ) روضات ( الصباحية ـ مسائية ) - التنمية الاجتماعية - استاذه شيخة </t>
  </si>
  <si>
    <t>ايرادات الاستدامة المالية ( اوقاف ) الايجارات - رقم الحساب  خالد العبدالحي</t>
  </si>
  <si>
    <t xml:space="preserve">مركز تكلفة الاستدامة المالية ( الاستثمار ) روضات ( إدارة التعليم ) استاذه شيخه  </t>
  </si>
  <si>
    <t xml:space="preserve">مركز تكلفة الاستدامة المالية ( الاستثمار ) روضات ( التنمية الاجتماعية ) استاذه شيخه </t>
  </si>
  <si>
    <t>مركز تكلفة النشاط - مراكز التدريب ( مركز طرفه الموسى - لطيفه العمران ) استاذه وفاء</t>
  </si>
  <si>
    <t>مركز تكلفة النشاط - المراكز و الحلقات النسائية ( ص + م ) استاذه وفاء</t>
  </si>
  <si>
    <t xml:space="preserve">مركز تكلفة الاستدامة المالية ( الأوقاف ) خالد العبد الحي </t>
  </si>
  <si>
    <t xml:space="preserve">مركز تكلفة الاستدامة المالية ( الاستثمار ) البرامج الصيفية استاذه شيخة </t>
  </si>
  <si>
    <t xml:space="preserve">ايرادات البرامج الصيفية - رقم الحساب (              ) استاذه شيخة   </t>
  </si>
  <si>
    <t>تامين طبي</t>
  </si>
  <si>
    <t>مركز تكلفة النشاط ـ مراكز تدريبية ودورات ـ أستاذة وفاء</t>
  </si>
  <si>
    <t xml:space="preserve">مركز تكلفة النشاط ( مراكز والمدارس النسائية ـ الصباحية ـ المسائية ) أستاذة وفاء </t>
  </si>
  <si>
    <t>يناير- 1445جماده اخر</t>
  </si>
  <si>
    <t>فبراير - 1445رجب</t>
  </si>
  <si>
    <t>مارس - 1445شعبان</t>
  </si>
  <si>
    <t>أبريل - 1445رممضان</t>
  </si>
  <si>
    <t>مايو - 1445شوال</t>
  </si>
  <si>
    <t>يونيو - 1445ذي القعده</t>
  </si>
  <si>
    <t>يوليو - 1445ذي الحجة</t>
  </si>
  <si>
    <t>أغسطس- 1446محرم</t>
  </si>
  <si>
    <t>سبتمبر- 1446صفر</t>
  </si>
  <si>
    <t>أكتوبر- 1446ربيع اول</t>
  </si>
  <si>
    <t>ديسمبر- 1446جماده الأولى</t>
  </si>
  <si>
    <t>نوفمبر- 1446ربيع الآخرة</t>
  </si>
  <si>
    <t>SA2010000083500002276001</t>
  </si>
  <si>
    <t>SA1880000308608016088055</t>
  </si>
  <si>
    <t>احتياطي</t>
  </si>
  <si>
    <t>المبلغ الاحتياطي لعام 38-39-40-41-42-43-44-45-46</t>
  </si>
  <si>
    <t xml:space="preserve">خلاصة الموازنة المالية لعام 2024 م </t>
  </si>
  <si>
    <t xml:space="preserve"> إيرادات  مكتب ( الشمالي ـ العزيزية ـ الخالدية ) محمد العبدالواحد </t>
  </si>
  <si>
    <t xml:space="preserve"> شركات ومؤسسات أهلية ـ استقطاع - منصات - متجر</t>
  </si>
  <si>
    <t>برنامج الاستذكار</t>
  </si>
  <si>
    <t>وقف الثاقب</t>
  </si>
  <si>
    <t>مركز تكلفة النشاط -( القطاع الشمالي ) - محمد العبد الواحد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</si>
</sst>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ر.س.‏&quot;_-;\-* #,##0.00\ &quot;ر.س.‏&quot;_-;_-* &quot;-&quot;??\ &quot;ر.س.‏&quot;_-;_-@_-"/>
    <numFmt numFmtId="165" formatCode="_-* #,##0.00_-;\-* #,##0.00_-;_-* &quot;-&quot;??_-;_-@_-"/>
    <numFmt numFmtId="166" formatCode="_-&quot;ر.س.‏&quot;\ * #,##0.00_-;_-&quot;ر.س.‏&quot;\ * #,##0.00\-;_-&quot;ر.س.‏&quot;\ * &quot;-&quot;??_-;_-@_-"/>
    <numFmt numFmtId="167" formatCode="_-* #,##0.00_-;_-* #,##0.00\-;_-* &quot;-&quot;??_-;_-@_-"/>
    <numFmt numFmtId="168" formatCode="_-&quot;ر.س.‏&quot;\ * #,##0_-;_-&quot;ر.س.‏&quot;\ * #,##0\-;_-&quot;ر.س.‏&quot;\ * &quot;-&quot;??_-;_-@_-"/>
    <numFmt numFmtId="169" formatCode="_-* #,##0_-;_-* #,##0\-;_-* &quot;-&quot;??_-;_-@_-"/>
    <numFmt numFmtId="170" formatCode="_-* #,##0.00\ [$ر.س.‏-401]_-;\-* #,##0.00\ [$ر.س.‏-401]_-;_-* &quot;-&quot;??\ [$ر.س.‏-401]_-;_-@_-"/>
    <numFmt numFmtId="171" formatCode="_-* #,##0\ [$ر.س.‏-401]_-;\-* #,##0\ [$ر.س.‏-401]_-;_-* &quot;-&quot;??\ [$ر.س.‏-401]_-;_-@_-"/>
  </numFmts>
  <fonts count="58" x14ac:knownFonts="1">
    <font>
      <sz val="11"/>
      <color theme="1"/>
      <name val="Arial"/>
      <family val="2"/>
      <charset val="178"/>
      <scheme val="minor"/>
    </font>
    <font>
      <sz val="16"/>
      <color theme="1"/>
      <name val="Akhbar MT"/>
      <charset val="178"/>
    </font>
    <font>
      <b/>
      <sz val="24"/>
      <color theme="1"/>
      <name val="Akhbar MT"/>
      <charset val="178"/>
    </font>
    <font>
      <sz val="20"/>
      <color theme="1"/>
      <name val="Akhbar MT"/>
      <charset val="178"/>
    </font>
    <font>
      <b/>
      <sz val="20"/>
      <color theme="1"/>
      <name val="Akhbar MT"/>
      <charset val="178"/>
    </font>
    <font>
      <sz val="11"/>
      <color theme="1"/>
      <name val="Arial"/>
      <family val="2"/>
      <charset val="178"/>
      <scheme val="minor"/>
    </font>
    <font>
      <sz val="36"/>
      <color theme="1"/>
      <name val="Arial"/>
      <family val="2"/>
      <charset val="178"/>
      <scheme val="minor"/>
    </font>
    <font>
      <sz val="26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b/>
      <sz val="48"/>
      <color theme="1"/>
      <name val="Akhbar MT"/>
      <charset val="178"/>
    </font>
    <font>
      <b/>
      <sz val="40"/>
      <color theme="3" tint="0.39997558519241921"/>
      <name val="Arial"/>
      <family val="2"/>
      <scheme val="minor"/>
    </font>
    <font>
      <sz val="11"/>
      <color theme="1"/>
      <name val="Arial"/>
      <family val="2"/>
      <charset val="178"/>
    </font>
    <font>
      <b/>
      <sz val="28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4"/>
      <color theme="1"/>
      <name val="Akhbar MT"/>
      <charset val="178"/>
    </font>
    <font>
      <sz val="36"/>
      <color theme="1"/>
      <name val="Arial"/>
      <family val="2"/>
      <scheme val="minor"/>
    </font>
    <font>
      <sz val="14"/>
      <color rgb="FFFF0000"/>
      <name val="Akhbar MT"/>
      <charset val="178"/>
    </font>
    <font>
      <sz val="22"/>
      <color theme="1"/>
      <name val="Arial"/>
      <family val="2"/>
      <charset val="178"/>
      <scheme val="minor"/>
    </font>
    <font>
      <b/>
      <sz val="36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sz val="18"/>
      <color theme="1"/>
      <name val="Akhbar MT"/>
      <charset val="178"/>
    </font>
    <font>
      <b/>
      <sz val="18"/>
      <color theme="1"/>
      <name val="Akhbar MT"/>
      <charset val="178"/>
    </font>
    <font>
      <b/>
      <sz val="26"/>
      <color theme="1"/>
      <name val="Arial"/>
      <family val="2"/>
      <scheme val="minor"/>
    </font>
    <font>
      <sz val="28"/>
      <color theme="1"/>
      <name val="Akhbar MT"/>
      <charset val="178"/>
    </font>
    <font>
      <b/>
      <sz val="28"/>
      <color theme="1"/>
      <name val="Akhbar MT"/>
      <charset val="178"/>
    </font>
    <font>
      <sz val="22"/>
      <color theme="1"/>
      <name val="Arial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  <charset val="178"/>
    </font>
    <font>
      <sz val="28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rgb="FF000000"/>
      <name val="Arial"/>
      <family val="2"/>
    </font>
    <font>
      <b/>
      <sz val="11"/>
      <color theme="1"/>
      <name val="Arial"/>
      <family val="2"/>
      <scheme val="minor"/>
    </font>
    <font>
      <sz val="20"/>
      <color rgb="FF000000"/>
      <name val="Arial"/>
      <family val="2"/>
      <charset val="178"/>
      <scheme val="minor"/>
    </font>
    <font>
      <b/>
      <sz val="26"/>
      <color theme="1"/>
      <name val="Akhbar MT"/>
      <charset val="178"/>
    </font>
    <font>
      <b/>
      <sz val="20"/>
      <color theme="1"/>
      <name val="Arial"/>
      <family val="2"/>
      <charset val="178"/>
      <scheme val="minor"/>
    </font>
    <font>
      <b/>
      <sz val="24"/>
      <color theme="1"/>
      <name val="Arial"/>
      <family val="2"/>
      <scheme val="minor"/>
    </font>
    <font>
      <b/>
      <sz val="22"/>
      <color theme="1"/>
      <name val="Akhbar MT"/>
      <charset val="178"/>
    </font>
    <font>
      <sz val="22"/>
      <color theme="1"/>
      <name val="Akhbar MT"/>
      <charset val="178"/>
    </font>
    <font>
      <sz val="22"/>
      <color rgb="FF000000"/>
      <name val="Akhbar MT"/>
      <charset val="178"/>
    </font>
    <font>
      <b/>
      <sz val="22"/>
      <color rgb="FF000000"/>
      <name val="Akhbar MT"/>
      <charset val="178"/>
    </font>
    <font>
      <sz val="22"/>
      <color rgb="FF000000"/>
      <name val="Arial"/>
      <family val="2"/>
      <charset val="178"/>
      <scheme val="minor"/>
    </font>
    <font>
      <b/>
      <sz val="22"/>
      <color rgb="FF000000"/>
      <name val="Arial"/>
      <family val="2"/>
      <charset val="178"/>
      <scheme val="minor"/>
    </font>
    <font>
      <b/>
      <sz val="22"/>
      <color theme="1"/>
      <name val="Arial"/>
      <family val="2"/>
      <charset val="178"/>
      <scheme val="minor"/>
    </font>
    <font>
      <b/>
      <sz val="18"/>
      <color rgb="FF000000"/>
      <name val="Akhbar MT"/>
      <charset val="178"/>
    </font>
    <font>
      <b/>
      <sz val="18"/>
      <color theme="1"/>
      <name val="Arial"/>
      <family val="2"/>
      <charset val="178"/>
      <scheme val="minor"/>
    </font>
    <font>
      <b/>
      <sz val="28"/>
      <color theme="1"/>
      <name val="Amasis MT Pro"/>
      <family val="1"/>
    </font>
    <font>
      <b/>
      <sz val="26"/>
      <color theme="1"/>
      <name val="Arial Nova"/>
      <family val="2"/>
    </font>
    <font>
      <sz val="26"/>
      <color rgb="FFFF0000"/>
      <name val="Arial Nova"/>
      <family val="2"/>
    </font>
    <font>
      <sz val="26"/>
      <color theme="1"/>
      <name val="Arial Nova"/>
      <family val="2"/>
    </font>
    <font>
      <sz val="11"/>
      <color theme="1"/>
      <name val="Arial"/>
      <family val="2"/>
      <scheme val="minor"/>
    </font>
    <font>
      <b/>
      <sz val="28"/>
      <color rgb="FF000000"/>
      <name val="Amasis MT Pro"/>
      <family val="1"/>
    </font>
  </fonts>
  <fills count="2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1" fillId="0" borderId="0"/>
    <xf numFmtId="0" fontId="27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0" borderId="0"/>
    <xf numFmtId="0" fontId="27" fillId="0" borderId="0"/>
    <xf numFmtId="0" fontId="27" fillId="0" borderId="0"/>
    <xf numFmtId="0" fontId="56" fillId="0" borderId="0"/>
    <xf numFmtId="165" fontId="56" fillId="0" borderId="0" applyFont="0" applyFill="0" applyBorder="0" applyAlignment="0" applyProtection="0"/>
    <xf numFmtId="164" fontId="56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0" borderId="0" xfId="0" applyNumberFormat="1" applyFont="1" applyAlignment="1">
      <alignment readingOrder="2"/>
    </xf>
    <xf numFmtId="0" fontId="8" fillId="0" borderId="0" xfId="0" applyFont="1"/>
    <xf numFmtId="168" fontId="8" fillId="0" borderId="0" xfId="0" applyNumberFormat="1" applyFont="1"/>
    <xf numFmtId="0" fontId="16" fillId="0" borderId="0" xfId="0" applyFont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9" fontId="20" fillId="9" borderId="1" xfId="2" applyNumberFormat="1" applyFont="1" applyFill="1" applyBorder="1" applyAlignment="1">
      <alignment horizontal="center" vertical="center"/>
    </xf>
    <xf numFmtId="169" fontId="20" fillId="12" borderId="1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8" fillId="14" borderId="0" xfId="0" applyFont="1" applyFill="1"/>
    <xf numFmtId="0" fontId="2" fillId="0" borderId="0" xfId="0" applyFont="1" applyAlignment="1">
      <alignment vertical="top" wrapText="1"/>
    </xf>
    <xf numFmtId="167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31" fillId="16" borderId="28" xfId="0" applyFont="1" applyFill="1" applyBorder="1" applyAlignment="1">
      <alignment horizontal="center" vertical="center" wrapText="1" readingOrder="2"/>
    </xf>
    <xf numFmtId="0" fontId="31" fillId="16" borderId="5" xfId="0" applyFont="1" applyFill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 readingOrder="2"/>
    </xf>
    <xf numFmtId="0" fontId="32" fillId="7" borderId="16" xfId="0" applyFont="1" applyFill="1" applyBorder="1" applyAlignment="1">
      <alignment horizontal="center" vertical="center" wrapText="1" readingOrder="2"/>
    </xf>
    <xf numFmtId="0" fontId="34" fillId="5" borderId="16" xfId="0" applyFont="1" applyFill="1" applyBorder="1" applyAlignment="1">
      <alignment horizontal="center" vertical="center" wrapText="1" readingOrder="2"/>
    </xf>
    <xf numFmtId="0" fontId="34" fillId="7" borderId="16" xfId="0" applyFont="1" applyFill="1" applyBorder="1" applyAlignment="1">
      <alignment horizontal="center" vertical="center" wrapText="1" readingOrder="2"/>
    </xf>
    <xf numFmtId="1" fontId="32" fillId="17" borderId="16" xfId="0" applyNumberFormat="1" applyFont="1" applyFill="1" applyBorder="1" applyAlignment="1">
      <alignment horizontal="center" vertical="center" wrapText="1" readingOrder="1"/>
    </xf>
    <xf numFmtId="0" fontId="30" fillId="18" borderId="5" xfId="0" applyFont="1" applyFill="1" applyBorder="1" applyAlignment="1">
      <alignment horizontal="center" vertical="center"/>
    </xf>
    <xf numFmtId="0" fontId="35" fillId="18" borderId="10" xfId="0" applyFont="1" applyFill="1" applyBorder="1" applyAlignment="1">
      <alignment horizontal="center" vertical="center"/>
    </xf>
    <xf numFmtId="0" fontId="36" fillId="17" borderId="5" xfId="0" applyFont="1" applyFill="1" applyBorder="1" applyAlignment="1">
      <alignment horizontal="center" vertical="center"/>
    </xf>
    <xf numFmtId="0" fontId="35" fillId="17" borderId="10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 wrapText="1" readingOrder="2"/>
    </xf>
    <xf numFmtId="0" fontId="30" fillId="7" borderId="5" xfId="0" applyFont="1" applyFill="1" applyBorder="1" applyAlignment="1">
      <alignment horizontal="center" vertical="center"/>
    </xf>
    <xf numFmtId="169" fontId="33" fillId="7" borderId="28" xfId="0" applyNumberFormat="1" applyFont="1" applyFill="1" applyBorder="1" applyAlignment="1">
      <alignment horizontal="center" vertical="center" readingOrder="1"/>
    </xf>
    <xf numFmtId="0" fontId="35" fillId="7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18" borderId="0" xfId="0" applyFont="1" applyFill="1" applyAlignment="1">
      <alignment horizontal="center" vertical="center"/>
    </xf>
    <xf numFmtId="0" fontId="35" fillId="17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 wrapText="1" readingOrder="2"/>
    </xf>
    <xf numFmtId="0" fontId="35" fillId="7" borderId="0" xfId="0" applyFont="1" applyFill="1" applyAlignment="1">
      <alignment horizontal="center" vertical="center"/>
    </xf>
    <xf numFmtId="0" fontId="39" fillId="0" borderId="0" xfId="0" applyFont="1" applyAlignment="1">
      <alignment readingOrder="1"/>
    </xf>
    <xf numFmtId="0" fontId="40" fillId="15" borderId="1" xfId="0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2" fillId="17" borderId="16" xfId="0" applyFont="1" applyFill="1" applyBorder="1" applyAlignment="1">
      <alignment horizontal="center" vertical="center" wrapText="1" readingOrder="2"/>
    </xf>
    <xf numFmtId="168" fontId="4" fillId="5" borderId="1" xfId="0" applyNumberFormat="1" applyFont="1" applyFill="1" applyBorder="1" applyAlignment="1">
      <alignment horizontal="center" vertical="center"/>
    </xf>
    <xf numFmtId="168" fontId="4" fillId="5" borderId="1" xfId="1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/>
    </xf>
    <xf numFmtId="168" fontId="7" fillId="3" borderId="38" xfId="1" applyNumberFormat="1" applyFont="1" applyFill="1" applyBorder="1" applyAlignment="1">
      <alignment vertical="center"/>
    </xf>
    <xf numFmtId="0" fontId="12" fillId="8" borderId="7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168" fontId="7" fillId="10" borderId="4" xfId="1" applyNumberFormat="1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/>
    </xf>
    <xf numFmtId="168" fontId="29" fillId="19" borderId="4" xfId="0" applyNumberFormat="1" applyFont="1" applyFill="1" applyBorder="1" applyAlignment="1">
      <alignment horizontal="center" vertical="center"/>
    </xf>
    <xf numFmtId="168" fontId="7" fillId="8" borderId="30" xfId="1" applyNumberFormat="1" applyFont="1" applyFill="1" applyBorder="1" applyAlignment="1">
      <alignment horizontal="center" vertical="center"/>
    </xf>
    <xf numFmtId="168" fontId="7" fillId="8" borderId="39" xfId="1" applyNumberFormat="1" applyFont="1" applyFill="1" applyBorder="1" applyAlignment="1">
      <alignment horizontal="center" vertical="center"/>
    </xf>
    <xf numFmtId="0" fontId="32" fillId="17" borderId="28" xfId="0" applyFont="1" applyFill="1" applyBorder="1" applyAlignment="1">
      <alignment horizontal="center" vertical="center" wrapText="1" readingOrder="2"/>
    </xf>
    <xf numFmtId="0" fontId="43" fillId="0" borderId="0" xfId="0" applyFont="1" applyAlignment="1">
      <alignment horizontal="center" vertical="center"/>
    </xf>
    <xf numFmtId="0" fontId="46" fillId="0" borderId="24" xfId="0" applyFont="1" applyBorder="1" applyAlignment="1">
      <alignment vertical="center" readingOrder="1"/>
    </xf>
    <xf numFmtId="0" fontId="20" fillId="25" borderId="7" xfId="0" applyFont="1" applyFill="1" applyBorder="1" applyAlignment="1">
      <alignment horizontal="center" vertical="center"/>
    </xf>
    <xf numFmtId="0" fontId="20" fillId="25" borderId="7" xfId="0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/>
    </xf>
    <xf numFmtId="0" fontId="19" fillId="26" borderId="14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 readingOrder="1"/>
    </xf>
    <xf numFmtId="0" fontId="49" fillId="0" borderId="0" xfId="0" applyFont="1"/>
    <xf numFmtId="0" fontId="48" fillId="0" borderId="7" xfId="0" applyFont="1" applyBorder="1" applyAlignment="1">
      <alignment readingOrder="2"/>
    </xf>
    <xf numFmtId="0" fontId="46" fillId="0" borderId="42" xfId="0" applyFont="1" applyBorder="1" applyAlignment="1">
      <alignment horizontal="center" vertical="center" readingOrder="1"/>
    </xf>
    <xf numFmtId="0" fontId="41" fillId="0" borderId="0" xfId="0" applyFont="1"/>
    <xf numFmtId="168" fontId="4" fillId="9" borderId="22" xfId="0" applyNumberFormat="1" applyFont="1" applyFill="1" applyBorder="1" applyAlignment="1">
      <alignment horizontal="center" vertical="center"/>
    </xf>
    <xf numFmtId="170" fontId="50" fillId="24" borderId="1" xfId="0" applyNumberFormat="1" applyFont="1" applyFill="1" applyBorder="1" applyAlignment="1">
      <alignment horizontal="center" vertical="center" readingOrder="2"/>
    </xf>
    <xf numFmtId="168" fontId="22" fillId="5" borderId="1" xfId="0" applyNumberFormat="1" applyFont="1" applyFill="1" applyBorder="1" applyAlignment="1">
      <alignment horizontal="center" vertical="center"/>
    </xf>
    <xf numFmtId="170" fontId="22" fillId="0" borderId="0" xfId="0" applyNumberFormat="1" applyFont="1" applyAlignment="1">
      <alignment horizontal="center" vertical="center"/>
    </xf>
    <xf numFmtId="170" fontId="51" fillId="0" borderId="0" xfId="0" applyNumberFormat="1" applyFont="1"/>
    <xf numFmtId="0" fontId="51" fillId="0" borderId="0" xfId="0" applyFont="1"/>
    <xf numFmtId="168" fontId="22" fillId="9" borderId="22" xfId="0" applyNumberFormat="1" applyFont="1" applyFill="1" applyBorder="1" applyAlignment="1">
      <alignment horizontal="center" vertical="center"/>
    </xf>
    <xf numFmtId="171" fontId="50" fillId="23" borderId="1" xfId="0" applyNumberFormat="1" applyFont="1" applyFill="1" applyBorder="1" applyAlignment="1">
      <alignment horizontal="center" vertical="center" readingOrder="2"/>
    </xf>
    <xf numFmtId="171" fontId="50" fillId="24" borderId="1" xfId="0" applyNumberFormat="1" applyFont="1" applyFill="1" applyBorder="1" applyAlignment="1">
      <alignment horizontal="center" vertical="center" readingOrder="2"/>
    </xf>
    <xf numFmtId="171" fontId="22" fillId="0" borderId="0" xfId="0" applyNumberFormat="1" applyFont="1" applyAlignment="1">
      <alignment horizontal="center" vertical="center"/>
    </xf>
    <xf numFmtId="171" fontId="51" fillId="0" borderId="0" xfId="0" applyNumberFormat="1" applyFont="1"/>
    <xf numFmtId="171" fontId="43" fillId="5" borderId="1" xfId="0" applyNumberFormat="1" applyFont="1" applyFill="1" applyBorder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171" fontId="1" fillId="0" borderId="0" xfId="0" applyNumberFormat="1" applyFont="1" applyAlignment="1">
      <alignment horizontal="center" vertical="center"/>
    </xf>
    <xf numFmtId="171" fontId="8" fillId="0" borderId="0" xfId="0" applyNumberFormat="1" applyFont="1"/>
    <xf numFmtId="171" fontId="2" fillId="0" borderId="12" xfId="0" applyNumberFormat="1" applyFont="1" applyBorder="1" applyAlignment="1">
      <alignment horizontal="right" vertical="center"/>
    </xf>
    <xf numFmtId="171" fontId="43" fillId="5" borderId="23" xfId="0" applyNumberFormat="1" applyFont="1" applyFill="1" applyBorder="1" applyAlignment="1">
      <alignment horizontal="center" vertical="center"/>
    </xf>
    <xf numFmtId="171" fontId="18" fillId="0" borderId="0" xfId="0" applyNumberFormat="1" applyFont="1"/>
    <xf numFmtId="171" fontId="43" fillId="5" borderId="23" xfId="0" applyNumberFormat="1" applyFont="1" applyFill="1" applyBorder="1" applyAlignment="1">
      <alignment horizontal="right" vertical="center"/>
    </xf>
    <xf numFmtId="171" fontId="3" fillId="9" borderId="22" xfId="0" applyNumberFormat="1" applyFont="1" applyFill="1" applyBorder="1" applyAlignment="1">
      <alignment horizontal="center" vertical="center"/>
    </xf>
    <xf numFmtId="171" fontId="43" fillId="0" borderId="12" xfId="0" applyNumberFormat="1" applyFont="1" applyBorder="1" applyAlignment="1">
      <alignment horizontal="right" vertical="center"/>
    </xf>
    <xf numFmtId="168" fontId="22" fillId="0" borderId="1" xfId="1" applyNumberFormat="1" applyFont="1" applyBorder="1" applyAlignment="1">
      <alignment horizontal="center" vertical="center"/>
    </xf>
    <xf numFmtId="0" fontId="46" fillId="0" borderId="0" xfId="0" applyFont="1" applyAlignment="1">
      <alignment vertical="center" readingOrder="1"/>
    </xf>
    <xf numFmtId="171" fontId="45" fillId="0" borderId="47" xfId="0" applyNumberFormat="1" applyFont="1" applyBorder="1" applyAlignment="1">
      <alignment horizontal="center" vertical="center" readingOrder="1"/>
    </xf>
    <xf numFmtId="171" fontId="47" fillId="0" borderId="9" xfId="0" applyNumberFormat="1" applyFont="1" applyBorder="1" applyAlignment="1">
      <alignment readingOrder="2"/>
    </xf>
    <xf numFmtId="171" fontId="45" fillId="0" borderId="9" xfId="0" applyNumberFormat="1" applyFont="1" applyBorder="1" applyAlignment="1">
      <alignment horizontal="center" vertical="center" readingOrder="1"/>
    </xf>
    <xf numFmtId="171" fontId="45" fillId="0" borderId="48" xfId="0" applyNumberFormat="1" applyFont="1" applyBorder="1" applyAlignment="1">
      <alignment horizontal="center" vertical="center" readingOrder="1"/>
    </xf>
    <xf numFmtId="171" fontId="45" fillId="0" borderId="49" xfId="0" applyNumberFormat="1" applyFont="1" applyBorder="1" applyAlignment="1">
      <alignment horizontal="center" vertical="center" readingOrder="1"/>
    </xf>
    <xf numFmtId="171" fontId="43" fillId="5" borderId="28" xfId="0" applyNumberFormat="1" applyFont="1" applyFill="1" applyBorder="1" applyAlignment="1">
      <alignment horizontal="center" vertical="center"/>
    </xf>
    <xf numFmtId="171" fontId="1" fillId="0" borderId="47" xfId="1" applyNumberFormat="1" applyFont="1" applyBorder="1" applyAlignment="1">
      <alignment horizontal="center" vertical="center" readingOrder="2"/>
    </xf>
    <xf numFmtId="171" fontId="1" fillId="0" borderId="9" xfId="1" applyNumberFormat="1" applyFont="1" applyBorder="1" applyAlignment="1">
      <alignment horizontal="center" vertical="center" readingOrder="2"/>
    </xf>
    <xf numFmtId="171" fontId="1" fillId="0" borderId="49" xfId="1" applyNumberFormat="1" applyFont="1" applyBorder="1" applyAlignment="1">
      <alignment horizontal="center" vertical="center" readingOrder="2"/>
    </xf>
    <xf numFmtId="171" fontId="1" fillId="3" borderId="28" xfId="1" applyNumberFormat="1" applyFont="1" applyFill="1" applyBorder="1" applyAlignment="1">
      <alignment horizontal="center" vertical="center" readingOrder="2"/>
    </xf>
    <xf numFmtId="171" fontId="45" fillId="0" borderId="29" xfId="0" applyNumberFormat="1" applyFont="1" applyBorder="1" applyAlignment="1">
      <alignment horizontal="center" vertical="center" readingOrder="1"/>
    </xf>
    <xf numFmtId="168" fontId="22" fillId="8" borderId="1" xfId="0" applyNumberFormat="1" applyFont="1" applyFill="1" applyBorder="1" applyAlignment="1">
      <alignment horizontal="center" vertical="center"/>
    </xf>
    <xf numFmtId="168" fontId="22" fillId="8" borderId="1" xfId="1" applyNumberFormat="1" applyFont="1" applyFill="1" applyBorder="1" applyAlignment="1">
      <alignment horizontal="center" vertical="center"/>
    </xf>
    <xf numFmtId="168" fontId="22" fillId="5" borderId="2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8" fontId="22" fillId="5" borderId="1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27" xfId="0" applyFont="1" applyBorder="1" applyAlignment="1">
      <alignment vertical="center"/>
    </xf>
    <xf numFmtId="168" fontId="22" fillId="8" borderId="6" xfId="0" applyNumberFormat="1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168" fontId="51" fillId="0" borderId="0" xfId="0" applyNumberFormat="1" applyFont="1"/>
    <xf numFmtId="168" fontId="22" fillId="0" borderId="0" xfId="0" applyNumberFormat="1" applyFont="1" applyAlignment="1">
      <alignment horizontal="center" vertical="center"/>
    </xf>
    <xf numFmtId="171" fontId="43" fillId="8" borderId="1" xfId="1" applyNumberFormat="1" applyFont="1" applyFill="1" applyBorder="1" applyAlignment="1">
      <alignment horizontal="center" vertical="center"/>
    </xf>
    <xf numFmtId="171" fontId="46" fillId="24" borderId="1" xfId="0" applyNumberFormat="1" applyFont="1" applyFill="1" applyBorder="1" applyAlignment="1">
      <alignment horizontal="center" vertical="center" readingOrder="2"/>
    </xf>
    <xf numFmtId="171" fontId="46" fillId="0" borderId="1" xfId="0" applyNumberFormat="1" applyFont="1" applyBorder="1" applyAlignment="1">
      <alignment horizontal="center" vertical="center" readingOrder="2"/>
    </xf>
    <xf numFmtId="171" fontId="46" fillId="23" borderId="1" xfId="0" applyNumberFormat="1" applyFont="1" applyFill="1" applyBorder="1" applyAlignment="1">
      <alignment horizontal="center" vertical="center" readingOrder="2"/>
    </xf>
    <xf numFmtId="171" fontId="46" fillId="24" borderId="2" xfId="0" applyNumberFormat="1" applyFont="1" applyFill="1" applyBorder="1" applyAlignment="1">
      <alignment horizontal="center" vertical="center" readingOrder="2"/>
    </xf>
    <xf numFmtId="0" fontId="43" fillId="0" borderId="0" xfId="0" applyFont="1" applyAlignment="1">
      <alignment vertical="center"/>
    </xf>
    <xf numFmtId="0" fontId="43" fillId="0" borderId="33" xfId="0" applyFont="1" applyBorder="1" applyAlignment="1">
      <alignment vertical="center"/>
    </xf>
    <xf numFmtId="168" fontId="43" fillId="8" borderId="1" xfId="1" applyNumberFormat="1" applyFont="1" applyFill="1" applyBorder="1" applyAlignment="1">
      <alignment horizontal="center" vertical="center"/>
    </xf>
    <xf numFmtId="168" fontId="43" fillId="0" borderId="1" xfId="0" applyNumberFormat="1" applyFont="1" applyBorder="1" applyAlignment="1">
      <alignment horizontal="center" vertical="center"/>
    </xf>
    <xf numFmtId="171" fontId="43" fillId="27" borderId="1" xfId="1" applyNumberFormat="1" applyFont="1" applyFill="1" applyBorder="1" applyAlignment="1">
      <alignment horizontal="center" vertical="center"/>
    </xf>
    <xf numFmtId="171" fontId="43" fillId="27" borderId="30" xfId="1" applyNumberFormat="1" applyFont="1" applyFill="1" applyBorder="1" applyAlignment="1">
      <alignment horizontal="center" vertical="center"/>
    </xf>
    <xf numFmtId="168" fontId="43" fillId="5" borderId="1" xfId="0" applyNumberFormat="1" applyFont="1" applyFill="1" applyBorder="1" applyAlignment="1">
      <alignment horizontal="center" vertical="center"/>
    </xf>
    <xf numFmtId="0" fontId="43" fillId="0" borderId="24" xfId="0" applyFont="1" applyBorder="1" applyAlignment="1">
      <alignment vertical="center"/>
    </xf>
    <xf numFmtId="0" fontId="43" fillId="0" borderId="26" xfId="0" applyFont="1" applyBorder="1" applyAlignment="1">
      <alignment vertical="center"/>
    </xf>
    <xf numFmtId="0" fontId="43" fillId="0" borderId="46" xfId="0" applyFont="1" applyBorder="1" applyAlignment="1">
      <alignment vertical="center"/>
    </xf>
    <xf numFmtId="171" fontId="43" fillId="0" borderId="0" xfId="0" applyNumberFormat="1" applyFont="1" applyAlignment="1">
      <alignment horizontal="center" vertical="center"/>
    </xf>
    <xf numFmtId="168" fontId="43" fillId="5" borderId="23" xfId="0" applyNumberFormat="1" applyFont="1" applyFill="1" applyBorder="1" applyAlignment="1">
      <alignment horizontal="center" vertical="center"/>
    </xf>
    <xf numFmtId="171" fontId="43" fillId="0" borderId="1" xfId="1" applyNumberFormat="1" applyFont="1" applyFill="1" applyBorder="1" applyAlignment="1">
      <alignment horizontal="center" vertical="center"/>
    </xf>
    <xf numFmtId="171" fontId="43" fillId="9" borderId="22" xfId="0" applyNumberFormat="1" applyFont="1" applyFill="1" applyBorder="1" applyAlignment="1">
      <alignment horizontal="center" vertical="center"/>
    </xf>
    <xf numFmtId="0" fontId="52" fillId="5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5" borderId="1" xfId="0" applyFont="1" applyFill="1" applyBorder="1" applyAlignment="1">
      <alignment horizontal="center" vertical="center"/>
    </xf>
    <xf numFmtId="0" fontId="53" fillId="4" borderId="20" xfId="0" applyFont="1" applyFill="1" applyBorder="1" applyAlignment="1">
      <alignment horizontal="center" vertical="center"/>
    </xf>
    <xf numFmtId="0" fontId="53" fillId="5" borderId="20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168" fontId="53" fillId="6" borderId="1" xfId="0" applyNumberFormat="1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2" borderId="17" xfId="0" applyFont="1" applyFill="1" applyBorder="1" applyAlignment="1">
      <alignment horizontal="center" vertical="center"/>
    </xf>
    <xf numFmtId="171" fontId="53" fillId="0" borderId="1" xfId="0" applyNumberFormat="1" applyFont="1" applyBorder="1" applyAlignment="1">
      <alignment horizontal="center" vertical="center"/>
    </xf>
    <xf numFmtId="171" fontId="54" fillId="4" borderId="1" xfId="0" applyNumberFormat="1" applyFont="1" applyFill="1" applyBorder="1" applyAlignment="1">
      <alignment horizontal="center" vertical="center"/>
    </xf>
    <xf numFmtId="171" fontId="53" fillId="5" borderId="1" xfId="0" applyNumberFormat="1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168" fontId="53" fillId="5" borderId="1" xfId="0" applyNumberFormat="1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53" fillId="5" borderId="15" xfId="0" applyFont="1" applyFill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4" fillId="4" borderId="17" xfId="0" applyFont="1" applyFill="1" applyBorder="1" applyAlignment="1">
      <alignment horizontal="center" vertical="center"/>
    </xf>
    <xf numFmtId="168" fontId="53" fillId="5" borderId="23" xfId="0" applyNumberFormat="1" applyFont="1" applyFill="1" applyBorder="1" applyAlignment="1">
      <alignment horizontal="center" vertical="center"/>
    </xf>
    <xf numFmtId="171" fontId="53" fillId="5" borderId="23" xfId="0" applyNumberFormat="1" applyFont="1" applyFill="1" applyBorder="1" applyAlignment="1">
      <alignment horizontal="center" vertical="center"/>
    </xf>
    <xf numFmtId="171" fontId="53" fillId="0" borderId="24" xfId="0" applyNumberFormat="1" applyFont="1" applyBorder="1" applyAlignment="1">
      <alignment horizontal="center" vertical="center"/>
    </xf>
    <xf numFmtId="171" fontId="54" fillId="4" borderId="17" xfId="0" applyNumberFormat="1" applyFont="1" applyFill="1" applyBorder="1" applyAlignment="1">
      <alignment horizontal="center" vertical="center"/>
    </xf>
    <xf numFmtId="171" fontId="53" fillId="5" borderId="23" xfId="0" applyNumberFormat="1" applyFont="1" applyFill="1" applyBorder="1" applyAlignment="1">
      <alignment horizontal="right" vertical="center"/>
    </xf>
    <xf numFmtId="171" fontId="55" fillId="0" borderId="0" xfId="0" applyNumberFormat="1" applyFont="1" applyAlignment="1">
      <alignment horizontal="center" vertical="center"/>
    </xf>
    <xf numFmtId="171" fontId="54" fillId="4" borderId="5" xfId="0" applyNumberFormat="1" applyFont="1" applyFill="1" applyBorder="1" applyAlignment="1">
      <alignment horizontal="center" vertical="center"/>
    </xf>
    <xf numFmtId="171" fontId="53" fillId="3" borderId="3" xfId="0" applyNumberFormat="1" applyFont="1" applyFill="1" applyBorder="1" applyAlignment="1">
      <alignment horizontal="right" vertical="center"/>
    </xf>
    <xf numFmtId="169" fontId="42" fillId="10" borderId="13" xfId="0" applyNumberFormat="1" applyFont="1" applyFill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5" borderId="50" xfId="0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 readingOrder="1"/>
    </xf>
    <xf numFmtId="171" fontId="1" fillId="0" borderId="16" xfId="1" applyNumberFormat="1" applyFont="1" applyBorder="1" applyAlignment="1">
      <alignment horizontal="center" vertical="center" readingOrder="2"/>
    </xf>
    <xf numFmtId="0" fontId="57" fillId="22" borderId="1" xfId="0" applyFont="1" applyFill="1" applyBorder="1" applyAlignment="1">
      <alignment horizontal="center" vertical="center" wrapText="1" readingOrder="2"/>
    </xf>
    <xf numFmtId="0" fontId="50" fillId="24" borderId="1" xfId="0" applyFont="1" applyFill="1" applyBorder="1" applyAlignment="1">
      <alignment horizontal="center" vertical="center" readingOrder="2"/>
    </xf>
    <xf numFmtId="0" fontId="53" fillId="6" borderId="24" xfId="0" applyFont="1" applyFill="1" applyBorder="1" applyAlignment="1">
      <alignment horizontal="center" vertical="center"/>
    </xf>
    <xf numFmtId="0" fontId="53" fillId="6" borderId="1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9" fontId="33" fillId="5" borderId="28" xfId="2" applyNumberFormat="1" applyFont="1" applyFill="1" applyBorder="1" applyAlignment="1">
      <alignment horizontal="center" vertical="center" readingOrder="2"/>
    </xf>
    <xf numFmtId="169" fontId="33" fillId="7" borderId="28" xfId="2" applyNumberFormat="1" applyFont="1" applyFill="1" applyBorder="1" applyAlignment="1">
      <alignment horizontal="center" vertical="center" readingOrder="2"/>
    </xf>
    <xf numFmtId="169" fontId="33" fillId="17" borderId="28" xfId="2" applyNumberFormat="1" applyFont="1" applyFill="1" applyBorder="1" applyAlignment="1">
      <alignment horizontal="center" vertical="center" readingOrder="2"/>
    </xf>
    <xf numFmtId="169" fontId="33" fillId="18" borderId="28" xfId="0" applyNumberFormat="1" applyFont="1" applyFill="1" applyBorder="1" applyAlignment="1">
      <alignment horizontal="center" vertical="center" readingOrder="2"/>
    </xf>
    <xf numFmtId="169" fontId="33" fillId="17" borderId="28" xfId="0" applyNumberFormat="1" applyFont="1" applyFill="1" applyBorder="1" applyAlignment="1">
      <alignment horizontal="center" vertical="center" readingOrder="2"/>
    </xf>
    <xf numFmtId="169" fontId="33" fillId="5" borderId="28" xfId="0" applyNumberFormat="1" applyFont="1" applyFill="1" applyBorder="1" applyAlignment="1">
      <alignment horizontal="center" vertical="center" readingOrder="2"/>
    </xf>
    <xf numFmtId="0" fontId="53" fillId="0" borderId="5" xfId="0" applyFont="1" applyBorder="1" applyAlignment="1">
      <alignment horizontal="right" vertical="center"/>
    </xf>
    <xf numFmtId="0" fontId="53" fillId="0" borderId="11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0" fontId="53" fillId="0" borderId="15" xfId="0" applyFont="1" applyBorder="1" applyAlignment="1">
      <alignment horizontal="right" vertical="center"/>
    </xf>
    <xf numFmtId="0" fontId="53" fillId="0" borderId="26" xfId="0" applyFont="1" applyBorder="1" applyAlignment="1">
      <alignment horizontal="right" vertical="center"/>
    </xf>
    <xf numFmtId="0" fontId="53" fillId="28" borderId="5" xfId="0" applyFont="1" applyFill="1" applyBorder="1" applyAlignment="1">
      <alignment horizontal="right" vertical="center"/>
    </xf>
    <xf numFmtId="0" fontId="53" fillId="28" borderId="11" xfId="0" applyFont="1" applyFill="1" applyBorder="1" applyAlignment="1">
      <alignment horizontal="right" vertical="center"/>
    </xf>
    <xf numFmtId="170" fontId="50" fillId="24" borderId="45" xfId="0" applyNumberFormat="1" applyFont="1" applyFill="1" applyBorder="1" applyAlignment="1">
      <alignment horizontal="center" vertical="center" readingOrder="2"/>
    </xf>
    <xf numFmtId="170" fontId="50" fillId="24" borderId="43" xfId="0" applyNumberFormat="1" applyFont="1" applyFill="1" applyBorder="1" applyAlignment="1">
      <alignment horizontal="center" vertical="center" readingOrder="2"/>
    </xf>
    <xf numFmtId="0" fontId="46" fillId="0" borderId="42" xfId="0" applyFont="1" applyBorder="1" applyAlignment="1">
      <alignment horizontal="center" vertical="center" readingOrder="1"/>
    </xf>
    <xf numFmtId="0" fontId="46" fillId="0" borderId="23" xfId="0" applyFont="1" applyBorder="1" applyAlignment="1">
      <alignment horizontal="center" vertical="center" readingOrder="1"/>
    </xf>
    <xf numFmtId="0" fontId="50" fillId="24" borderId="20" xfId="0" applyFont="1" applyFill="1" applyBorder="1" applyAlignment="1">
      <alignment horizontal="center" vertical="center" readingOrder="2"/>
    </xf>
    <xf numFmtId="0" fontId="50" fillId="24" borderId="2" xfId="0" applyFont="1" applyFill="1" applyBorder="1" applyAlignment="1">
      <alignment horizontal="center" vertical="center" readingOrder="2"/>
    </xf>
    <xf numFmtId="171" fontId="50" fillId="23" borderId="20" xfId="0" applyNumberFormat="1" applyFont="1" applyFill="1" applyBorder="1" applyAlignment="1">
      <alignment horizontal="center" vertical="center" readingOrder="2"/>
    </xf>
    <xf numFmtId="171" fontId="50" fillId="23" borderId="2" xfId="0" applyNumberFormat="1" applyFont="1" applyFill="1" applyBorder="1" applyAlignment="1">
      <alignment horizontal="center" vertical="center" readingOrder="2"/>
    </xf>
    <xf numFmtId="0" fontId="53" fillId="5" borderId="21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horizontal="center" vertical="center"/>
    </xf>
    <xf numFmtId="168" fontId="22" fillId="8" borderId="21" xfId="0" applyNumberFormat="1" applyFont="1" applyFill="1" applyBorder="1" applyAlignment="1">
      <alignment horizontal="center" vertical="center"/>
    </xf>
    <xf numFmtId="168" fontId="22" fillId="8" borderId="2" xfId="0" applyNumberFormat="1" applyFont="1" applyFill="1" applyBorder="1" applyAlignment="1">
      <alignment horizontal="center" vertical="center"/>
    </xf>
    <xf numFmtId="168" fontId="22" fillId="0" borderId="20" xfId="1" applyNumberFormat="1" applyFont="1" applyBorder="1" applyAlignment="1">
      <alignment horizontal="center" vertical="center"/>
    </xf>
    <xf numFmtId="168" fontId="22" fillId="0" borderId="2" xfId="1" applyNumberFormat="1" applyFont="1" applyBorder="1" applyAlignment="1">
      <alignment horizontal="center" vertical="center"/>
    </xf>
    <xf numFmtId="168" fontId="22" fillId="8" borderId="20" xfId="1" applyNumberFormat="1" applyFont="1" applyFill="1" applyBorder="1" applyAlignment="1">
      <alignment horizontal="center" vertical="center"/>
    </xf>
    <xf numFmtId="168" fontId="22" fillId="8" borderId="2" xfId="1" applyNumberFormat="1" applyFont="1" applyFill="1" applyBorder="1" applyAlignment="1">
      <alignment horizontal="center" vertical="center"/>
    </xf>
    <xf numFmtId="0" fontId="53" fillId="28" borderId="8" xfId="0" applyFont="1" applyFill="1" applyBorder="1" applyAlignment="1">
      <alignment horizontal="right" vertical="center"/>
    </xf>
    <xf numFmtId="0" fontId="53" fillId="28" borderId="41" xfId="0" applyFont="1" applyFill="1" applyBorder="1" applyAlignment="1">
      <alignment horizontal="right" vertical="center"/>
    </xf>
    <xf numFmtId="168" fontId="22" fillId="0" borderId="1" xfId="1" applyNumberFormat="1" applyFont="1" applyBorder="1" applyAlignment="1">
      <alignment horizontal="center" vertical="center"/>
    </xf>
    <xf numFmtId="168" fontId="22" fillId="8" borderId="30" xfId="1" applyNumberFormat="1" applyFont="1" applyFill="1" applyBorder="1" applyAlignment="1">
      <alignment horizontal="center" vertical="center"/>
    </xf>
    <xf numFmtId="0" fontId="52" fillId="8" borderId="20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vertical="center"/>
    </xf>
    <xf numFmtId="168" fontId="22" fillId="8" borderId="25" xfId="1" applyNumberFormat="1" applyFont="1" applyFill="1" applyBorder="1" applyAlignment="1">
      <alignment horizontal="center" vertical="center"/>
    </xf>
    <xf numFmtId="168" fontId="22" fillId="8" borderId="40" xfId="1" applyNumberFormat="1" applyFont="1" applyFill="1" applyBorder="1" applyAlignment="1">
      <alignment horizontal="center" vertical="center"/>
    </xf>
    <xf numFmtId="171" fontId="50" fillId="24" borderId="20" xfId="0" applyNumberFormat="1" applyFont="1" applyFill="1" applyBorder="1" applyAlignment="1">
      <alignment horizontal="center" vertical="center" readingOrder="2"/>
    </xf>
    <xf numFmtId="171" fontId="50" fillId="24" borderId="2" xfId="0" applyNumberFormat="1" applyFont="1" applyFill="1" applyBorder="1" applyAlignment="1">
      <alignment horizontal="center" vertical="center" readingOrder="2"/>
    </xf>
    <xf numFmtId="0" fontId="44" fillId="5" borderId="18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52" fillId="15" borderId="44" xfId="0" applyFont="1" applyFill="1" applyBorder="1" applyAlignment="1">
      <alignment horizontal="center" vertical="center"/>
    </xf>
    <xf numFmtId="0" fontId="52" fillId="15" borderId="33" xfId="0" applyFont="1" applyFill="1" applyBorder="1" applyAlignment="1">
      <alignment horizontal="center" vertical="center"/>
    </xf>
    <xf numFmtId="0" fontId="57" fillId="24" borderId="21" xfId="0" applyFont="1" applyFill="1" applyBorder="1" applyAlignment="1">
      <alignment horizontal="center" vertical="center" readingOrder="2"/>
    </xf>
    <xf numFmtId="0" fontId="44" fillId="5" borderId="3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5" fillId="28" borderId="41" xfId="0" applyFont="1" applyFill="1" applyBorder="1" applyAlignment="1">
      <alignment horizontal="right" vertical="center"/>
    </xf>
    <xf numFmtId="0" fontId="53" fillId="5" borderId="1" xfId="0" applyFont="1" applyFill="1" applyBorder="1" applyAlignment="1">
      <alignment horizontal="center" vertical="center"/>
    </xf>
    <xf numFmtId="168" fontId="22" fillId="8" borderId="1" xfId="0" applyNumberFormat="1" applyFont="1" applyFill="1" applyBorder="1" applyAlignment="1">
      <alignment horizontal="center" vertical="center"/>
    </xf>
    <xf numFmtId="0" fontId="40" fillId="8" borderId="20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44" fillId="5" borderId="20" xfId="0" applyFont="1" applyFill="1" applyBorder="1" applyAlignment="1">
      <alignment horizontal="center" vertical="center"/>
    </xf>
    <xf numFmtId="0" fontId="45" fillId="22" borderId="35" xfId="0" applyFont="1" applyFill="1" applyBorder="1" applyAlignment="1">
      <alignment horizontal="center" vertical="center" readingOrder="2"/>
    </xf>
    <xf numFmtId="0" fontId="45" fillId="22" borderId="40" xfId="0" applyFont="1" applyFill="1" applyBorder="1" applyAlignment="1">
      <alignment horizontal="center" vertical="center" readingOrder="2"/>
    </xf>
    <xf numFmtId="0" fontId="57" fillId="22" borderId="34" xfId="0" applyFont="1" applyFill="1" applyBorder="1" applyAlignment="1">
      <alignment horizontal="center" vertical="center" readingOrder="2"/>
    </xf>
    <xf numFmtId="0" fontId="57" fillId="22" borderId="33" xfId="0" applyFont="1" applyFill="1" applyBorder="1" applyAlignment="1">
      <alignment horizontal="center" vertical="center" readingOrder="2"/>
    </xf>
    <xf numFmtId="0" fontId="57" fillId="23" borderId="20" xfId="0" applyFont="1" applyFill="1" applyBorder="1" applyAlignment="1">
      <alignment horizontal="center" vertical="center" readingOrder="2"/>
    </xf>
    <xf numFmtId="0" fontId="57" fillId="23" borderId="21" xfId="0" applyFont="1" applyFill="1" applyBorder="1" applyAlignment="1">
      <alignment horizontal="center" vertical="center" readingOrder="2"/>
    </xf>
    <xf numFmtId="0" fontId="52" fillId="15" borderId="0" xfId="0" applyFont="1" applyFill="1" applyAlignment="1">
      <alignment horizontal="center" vertical="center"/>
    </xf>
    <xf numFmtId="0" fontId="57" fillId="21" borderId="30" xfId="0" applyFont="1" applyFill="1" applyBorder="1" applyAlignment="1">
      <alignment horizontal="center" vertical="center" readingOrder="2"/>
    </xf>
    <xf numFmtId="0" fontId="57" fillId="21" borderId="41" xfId="0" applyFont="1" applyFill="1" applyBorder="1" applyAlignment="1">
      <alignment horizontal="center" vertical="center" readingOrder="2"/>
    </xf>
    <xf numFmtId="0" fontId="57" fillId="24" borderId="20" xfId="0" applyFont="1" applyFill="1" applyBorder="1" applyAlignment="1">
      <alignment horizontal="center" vertical="center" readingOrder="2"/>
    </xf>
    <xf numFmtId="0" fontId="45" fillId="22" borderId="12" xfId="0" applyFont="1" applyFill="1" applyBorder="1" applyAlignment="1">
      <alignment horizontal="center" vertical="center" readingOrder="2"/>
    </xf>
    <xf numFmtId="0" fontId="57" fillId="21" borderId="6" xfId="0" applyFont="1" applyFill="1" applyBorder="1" applyAlignment="1">
      <alignment horizontal="center" vertical="center" readingOrder="2"/>
    </xf>
    <xf numFmtId="0" fontId="45" fillId="22" borderId="18" xfId="0" applyFont="1" applyFill="1" applyBorder="1" applyAlignment="1">
      <alignment horizontal="center" vertical="center" readingOrder="2"/>
    </xf>
    <xf numFmtId="0" fontId="45" fillId="22" borderId="2" xfId="0" applyFont="1" applyFill="1" applyBorder="1" applyAlignment="1">
      <alignment horizontal="center" vertical="center" readingOrder="2"/>
    </xf>
    <xf numFmtId="0" fontId="48" fillId="0" borderId="42" xfId="0" applyFont="1" applyBorder="1" applyAlignment="1">
      <alignment horizontal="center" readingOrder="2"/>
    </xf>
    <xf numFmtId="0" fontId="48" fillId="0" borderId="23" xfId="0" applyFont="1" applyBorder="1" applyAlignment="1">
      <alignment horizontal="center" readingOrder="2"/>
    </xf>
    <xf numFmtId="0" fontId="53" fillId="0" borderId="30" xfId="0" applyFont="1" applyBorder="1" applyAlignment="1">
      <alignment horizontal="right" vertical="center"/>
    </xf>
    <xf numFmtId="0" fontId="53" fillId="0" borderId="41" xfId="0" applyFont="1" applyBorder="1" applyAlignment="1">
      <alignment horizontal="right" vertical="center"/>
    </xf>
    <xf numFmtId="0" fontId="53" fillId="0" borderId="6" xfId="0" applyFont="1" applyBorder="1" applyAlignment="1">
      <alignment horizontal="right" vertical="center"/>
    </xf>
    <xf numFmtId="0" fontId="53" fillId="6" borderId="8" xfId="0" applyFont="1" applyFill="1" applyBorder="1" applyAlignment="1">
      <alignment horizontal="right" vertical="center"/>
    </xf>
    <xf numFmtId="0" fontId="53" fillId="6" borderId="41" xfId="0" applyFont="1" applyFill="1" applyBorder="1" applyAlignment="1">
      <alignment horizontal="right" vertical="center"/>
    </xf>
    <xf numFmtId="0" fontId="53" fillId="28" borderId="31" xfId="0" applyFont="1" applyFill="1" applyBorder="1" applyAlignment="1">
      <alignment horizontal="right" vertical="center"/>
    </xf>
    <xf numFmtId="168" fontId="22" fillId="8" borderId="1" xfId="1" applyNumberFormat="1" applyFont="1" applyFill="1" applyBorder="1" applyAlignment="1">
      <alignment horizontal="center" vertical="center"/>
    </xf>
    <xf numFmtId="0" fontId="53" fillId="0" borderId="19" xfId="0" applyFont="1" applyBorder="1" applyAlignment="1">
      <alignment horizontal="right" vertical="center"/>
    </xf>
    <xf numFmtId="0" fontId="53" fillId="0" borderId="31" xfId="0" applyFont="1" applyBorder="1" applyAlignment="1">
      <alignment horizontal="right" vertical="center"/>
    </xf>
    <xf numFmtId="171" fontId="53" fillId="28" borderId="32" xfId="0" applyNumberFormat="1" applyFont="1" applyFill="1" applyBorder="1" applyAlignment="1">
      <alignment horizontal="right" vertical="center"/>
    </xf>
    <xf numFmtId="171" fontId="53" fillId="28" borderId="12" xfId="0" applyNumberFormat="1" applyFont="1" applyFill="1" applyBorder="1" applyAlignment="1">
      <alignment horizontal="right" vertical="center"/>
    </xf>
    <xf numFmtId="171" fontId="53" fillId="0" borderId="32" xfId="0" applyNumberFormat="1" applyFont="1" applyBorder="1" applyAlignment="1">
      <alignment horizontal="right" vertical="center"/>
    </xf>
    <xf numFmtId="171" fontId="53" fillId="0" borderId="12" xfId="0" applyNumberFormat="1" applyFont="1" applyBorder="1" applyAlignment="1">
      <alignment horizontal="right" vertical="center"/>
    </xf>
    <xf numFmtId="0" fontId="53" fillId="0" borderId="8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2" fillId="28" borderId="8" xfId="0" applyFont="1" applyFill="1" applyBorder="1" applyAlignment="1">
      <alignment horizontal="right" vertical="center"/>
    </xf>
    <xf numFmtId="0" fontId="2" fillId="28" borderId="41" xfId="0" applyFont="1" applyFill="1" applyBorder="1" applyAlignment="1">
      <alignment horizontal="right" vertical="center"/>
    </xf>
    <xf numFmtId="0" fontId="53" fillId="28" borderId="19" xfId="0" applyFont="1" applyFill="1" applyBorder="1" applyAlignment="1">
      <alignment horizontal="right" vertical="center"/>
    </xf>
    <xf numFmtId="0" fontId="6" fillId="20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32" fillId="17" borderId="29" xfId="0" applyFont="1" applyFill="1" applyBorder="1" applyAlignment="1">
      <alignment horizontal="center" vertical="center" wrapText="1" readingOrder="2"/>
    </xf>
    <xf numFmtId="0" fontId="32" fillId="17" borderId="52" xfId="0" applyFont="1" applyFill="1" applyBorder="1" applyAlignment="1">
      <alignment horizontal="center" vertical="center" wrapText="1" readingOrder="2"/>
    </xf>
    <xf numFmtId="0" fontId="32" fillId="17" borderId="16" xfId="0" applyFont="1" applyFill="1" applyBorder="1" applyAlignment="1">
      <alignment horizontal="center" vertical="center" wrapText="1" readingOrder="2"/>
    </xf>
    <xf numFmtId="0" fontId="7" fillId="11" borderId="53" xfId="0" applyFont="1" applyFill="1" applyBorder="1" applyAlignment="1">
      <alignment horizontal="center" vertical="center"/>
    </xf>
    <xf numFmtId="0" fontId="7" fillId="11" borderId="54" xfId="0" applyFont="1" applyFill="1" applyBorder="1" applyAlignment="1">
      <alignment horizontal="center" vertical="center"/>
    </xf>
    <xf numFmtId="0" fontId="7" fillId="11" borderId="55" xfId="0" applyFont="1" applyFill="1" applyBorder="1" applyAlignment="1">
      <alignment horizontal="center" vertical="center"/>
    </xf>
    <xf numFmtId="168" fontId="7" fillId="11" borderId="56" xfId="1" applyNumberFormat="1" applyFont="1" applyFill="1" applyBorder="1" applyAlignment="1">
      <alignment horizontal="center" vertical="center"/>
    </xf>
    <xf numFmtId="168" fontId="7" fillId="11" borderId="57" xfId="1" applyNumberFormat="1" applyFont="1" applyFill="1" applyBorder="1" applyAlignment="1">
      <alignment horizontal="center" vertical="center"/>
    </xf>
    <xf numFmtId="168" fontId="7" fillId="11" borderId="3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</cellXfs>
  <cellStyles count="16">
    <cellStyle name="Comma" xfId="2" builtinId="3"/>
    <cellStyle name="Comma 2" xfId="5" xr:uid="{00000000-0005-0000-0000-000001000000}"/>
    <cellStyle name="Comma 2 2" xfId="6" xr:uid="{00000000-0005-0000-0000-000002000000}"/>
    <cellStyle name="Comma 3" xfId="7" xr:uid="{00000000-0005-0000-0000-000003000000}"/>
    <cellStyle name="Comma 3 2" xfId="8" xr:uid="{00000000-0005-0000-0000-000004000000}"/>
    <cellStyle name="Comma 4" xfId="9" xr:uid="{00000000-0005-0000-0000-000005000000}"/>
    <cellStyle name="Comma 5" xfId="14" xr:uid="{971BA839-DA4C-4BB4-8431-45A4EB959635}"/>
    <cellStyle name="Currency" xfId="1" builtinId="4"/>
    <cellStyle name="Currency 2" xfId="15" xr:uid="{5BBFB332-6607-4C1D-98B8-1F3F2EB4ECB4}"/>
    <cellStyle name="Normal 2" xfId="3" xr:uid="{00000000-0005-0000-0000-000008000000}"/>
    <cellStyle name="Normal 3" xfId="10" xr:uid="{00000000-0005-0000-0000-000009000000}"/>
    <cellStyle name="Normal 4" xfId="11" xr:uid="{00000000-0005-0000-0000-00000A000000}"/>
    <cellStyle name="Normal 4 2" xfId="12" xr:uid="{00000000-0005-0000-0000-00000B000000}"/>
    <cellStyle name="Normal 5" xfId="4" xr:uid="{00000000-0005-0000-0000-00000C000000}"/>
    <cellStyle name="عادي" xfId="0" builtinId="0"/>
    <cellStyle name="عادي 2" xfId="13" xr:uid="{E5262D58-09E8-4222-84D9-6C8FE994B819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22"/>
        <color theme="1"/>
        <name val="Arial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Arial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22"/>
        <color theme="1"/>
        <name val="Arial"/>
        <scheme val="minor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colors>
    <mruColors>
      <color rgb="FFFFC5C5"/>
      <color rgb="FFD3D3D3"/>
      <color rgb="FFFF544B"/>
      <color rgb="FFF443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6773</xdr:rowOff>
    </xdr:from>
    <xdr:to>
      <xdr:col>13</xdr:col>
      <xdr:colOff>17317</xdr:colOff>
      <xdr:row>35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40620864" y="6773"/>
          <a:ext cx="9022771" cy="60545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1" anchor="ctr"/>
        <a:lstStyle/>
        <a:p>
          <a:pPr algn="ctr" rtl="1"/>
          <a:endParaRPr lang="ar-SA" sz="1200" b="1"/>
        </a:p>
        <a:p>
          <a:pPr algn="ctr" rtl="1"/>
          <a:r>
            <a:rPr lang="ar-SA" sz="1200" b="1"/>
            <a:t>المقدمة</a:t>
          </a:r>
          <a:r>
            <a:rPr lang="ar-SA" sz="1200" b="1" baseline="0"/>
            <a:t> </a:t>
          </a:r>
          <a:endParaRPr lang="en-US" sz="1200" b="1" baseline="0"/>
        </a:p>
        <a:p>
          <a:pPr algn="ctr" rtl="1"/>
          <a:endParaRPr lang="en-US" sz="1200" b="1" baseline="0"/>
        </a:p>
        <a:p>
          <a:pPr algn="ctr" rtl="1"/>
          <a:endParaRPr lang="en-US" sz="1200" b="1" baseline="0"/>
        </a:p>
        <a:p>
          <a:pPr algn="ctr" rtl="1"/>
          <a:endParaRPr lang="ar-SA" sz="1200" b="1" baseline="0"/>
        </a:p>
        <a:p>
          <a:pPr algn="ctr" rtl="1"/>
          <a:r>
            <a:rPr lang="ar-SA" sz="1200" b="1" baseline="0"/>
            <a:t>بسم الله الرحمن الرحيم </a:t>
          </a:r>
        </a:p>
        <a:p>
          <a:pPr algn="ctr" rtl="1"/>
          <a:endParaRPr lang="ar-SA" sz="1200" b="1" baseline="0"/>
        </a:p>
        <a:p>
          <a:pPr algn="r" rtl="1"/>
          <a:r>
            <a:rPr lang="ar-SA" sz="1200" b="1" i="0">
              <a:solidFill>
                <a:schemeClr val="dk1"/>
              </a:solidFill>
              <a:latin typeface="+mn-lt"/>
              <a:ea typeface="+mn-ea"/>
              <a:cs typeface="+mn-cs"/>
            </a:rPr>
            <a:t>اللهم صل على سيدنا محمد</a:t>
          </a:r>
          <a:r>
            <a:rPr lang="ar-SA" sz="12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وعلى اله وصحبه اجمعين </a:t>
          </a:r>
          <a:r>
            <a:rPr lang="ar-SA" sz="1200" b="1" i="0">
              <a:solidFill>
                <a:schemeClr val="dk1"/>
              </a:solidFill>
              <a:latin typeface="+mn-lt"/>
              <a:ea typeface="+mn-ea"/>
              <a:cs typeface="+mn-cs"/>
            </a:rPr>
            <a:t> ,اما بعد . </a:t>
          </a:r>
          <a:endParaRPr lang="ar-SA" sz="1200" b="1" baseline="0"/>
        </a:p>
        <a:p>
          <a:pPr algn="ctr" rtl="1"/>
          <a:endParaRPr lang="ar-SA" sz="1200" b="1" baseline="0"/>
        </a:p>
        <a:p>
          <a:pPr algn="r" rtl="1"/>
          <a:r>
            <a:rPr lang="ar-SA" sz="1200" b="1" baseline="0"/>
            <a:t>الملخص :</a:t>
          </a:r>
        </a:p>
        <a:p>
          <a:pPr lvl="1" algn="r" rtl="1"/>
          <a:r>
            <a:rPr lang="ar-SA" sz="1200" b="1" baseline="0"/>
            <a:t>يسر اللجنة أن تُصدر بيان الموازنة التقديرية للعام 2024 الميلادي والذي يعرض فيه تفاصيل الإيردات والمصروفات والإطار المالي وأهم التحديات.</a:t>
          </a:r>
        </a:p>
        <a:p>
          <a:pPr lvl="1" algn="r" rtl="1"/>
          <a:r>
            <a:rPr lang="ar-SA" sz="1200" b="1" baseline="0"/>
            <a:t>ويمثل هذا البيان الاسس في اتخاذ القرار لإدارة الجمعية في بناء اي مشروع من عدمه، علماً بأنه تم بناء الموازنة التقديرية على الايرادات والمصروفات الخاصة بالجمعية ابتداء من 2024/1/1 م  الى  2024/12/31 م . </a:t>
          </a:r>
          <a:endParaRPr lang="en-US" sz="1200" b="1" baseline="0"/>
        </a:p>
        <a:p>
          <a:pPr algn="r" rtl="1"/>
          <a:endParaRPr lang="ar-SA" sz="1200" b="1"/>
        </a:p>
        <a:p>
          <a:pPr algn="r" rtl="1"/>
          <a:r>
            <a:rPr lang="ar-SA" sz="1200" b="1"/>
            <a:t>أعضاء</a:t>
          </a:r>
          <a:r>
            <a:rPr lang="ar-SA" sz="1200" b="1" baseline="0"/>
            <a:t> اللجنة:</a:t>
          </a:r>
        </a:p>
        <a:p>
          <a:pPr algn="r" rtl="1"/>
          <a:endParaRPr lang="ar-SA" sz="1200" b="1" baseline="0"/>
        </a:p>
        <a:p>
          <a:pPr algn="r" rtl="1"/>
          <a:r>
            <a:rPr lang="en-US" sz="1200" b="1"/>
            <a:t>     </a:t>
          </a:r>
          <a:r>
            <a:rPr lang="ar-SA" sz="1200" b="1"/>
            <a:t>رئيس الموازنة</a:t>
          </a:r>
          <a:r>
            <a:rPr lang="ar-SA" sz="1200" b="1" baseline="0"/>
            <a:t>:                                  منسق</a:t>
          </a:r>
          <a:r>
            <a:rPr lang="en-US" sz="1200" b="1" baseline="0"/>
            <a:t>  </a:t>
          </a:r>
          <a:r>
            <a:rPr lang="ar-SA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مُعد</a:t>
          </a:r>
          <a:r>
            <a:rPr lang="ar-SA" sz="1200" b="1" baseline="0"/>
            <a:t> الموازنة:                                   </a:t>
          </a:r>
          <a:r>
            <a:rPr lang="ar-SA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منسق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ar-SA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مُعد</a:t>
          </a:r>
          <a:r>
            <a:rPr lang="ar-SA" sz="1200" b="1" baseline="0"/>
            <a:t> الموازنة:</a:t>
          </a:r>
          <a:endParaRPr lang="en-US" sz="1200" b="1" baseline="0"/>
        </a:p>
        <a:p>
          <a:pPr algn="r" rtl="1"/>
          <a:endParaRPr lang="ar-SA" sz="1200" b="1"/>
        </a:p>
        <a:p>
          <a:pPr algn="r" rtl="1"/>
          <a:r>
            <a:rPr lang="en-US" sz="1200" b="1"/>
            <a:t> </a:t>
          </a:r>
          <a:r>
            <a:rPr lang="ar-SA" sz="1200" b="1"/>
            <a:t>عبدالحميد بن سعد السعيد</a:t>
          </a:r>
          <a:r>
            <a:rPr lang="ar-SA" sz="1200" b="1" baseline="0"/>
            <a:t>                       سعد بن عبدالرحمن الشامي                      </a:t>
          </a:r>
          <a:r>
            <a:rPr lang="en-US" sz="1200" b="1" baseline="0"/>
            <a:t>        </a:t>
          </a:r>
          <a:r>
            <a:rPr lang="ar-SA" sz="1200" b="1" baseline="0"/>
            <a:t>محمد بن صلاح العبدالواحد</a:t>
          </a:r>
          <a:endParaRPr lang="ar-SA" sz="1200" b="1"/>
        </a:p>
        <a:p>
          <a:pPr algn="ctr" rtl="1"/>
          <a:endParaRPr lang="ar-SA" sz="1200" b="1"/>
        </a:p>
        <a:p>
          <a:pPr algn="ctr" rtl="1"/>
          <a:endParaRPr lang="ar-SA" sz="1200" b="1"/>
        </a:p>
        <a:p>
          <a:pPr algn="ctr" rtl="1"/>
          <a:endParaRPr lang="ar-SA" sz="1200" b="1"/>
        </a:p>
      </xdr:txBody>
    </xdr:sp>
    <xdr:clientData/>
  </xdr:twoCellAnchor>
  <xdr:twoCellAnchor editAs="oneCell">
    <xdr:from>
      <xdr:col>0</xdr:col>
      <xdr:colOff>95788</xdr:colOff>
      <xdr:row>25</xdr:row>
      <xdr:rowOff>173867</xdr:rowOff>
    </xdr:from>
    <xdr:to>
      <xdr:col>1</xdr:col>
      <xdr:colOff>487673</xdr:colOff>
      <xdr:row>28</xdr:row>
      <xdr:rowOff>154998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973727" y="4698242"/>
          <a:ext cx="1077685" cy="5240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500841</xdr:colOff>
      <xdr:row>25</xdr:row>
      <xdr:rowOff>161696</xdr:rowOff>
    </xdr:from>
    <xdr:to>
      <xdr:col>4</xdr:col>
      <xdr:colOff>583303</xdr:colOff>
      <xdr:row>28</xdr:row>
      <xdr:rowOff>5759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2820697" y="4686071"/>
          <a:ext cx="768262" cy="38698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229684</xdr:colOff>
      <xdr:row>25</xdr:row>
      <xdr:rowOff>147912</xdr:rowOff>
    </xdr:from>
    <xdr:to>
      <xdr:col>8</xdr:col>
      <xdr:colOff>433941</xdr:colOff>
      <xdr:row>27</xdr:row>
      <xdr:rowOff>170815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30226859" y="4672287"/>
          <a:ext cx="890057" cy="38485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الجدول1" displayName="الجدول1" ref="A2:B7" totalsRowShown="0" headerRowDxfId="5" dataDxfId="4">
  <autoFilter ref="A2:B7" xr:uid="{00000000-0009-0000-0100-000001000000}"/>
  <tableColumns count="2">
    <tableColumn id="1" xr3:uid="{00000000-0010-0000-0000-000001000000}" name="فهرسة" dataDxfId="3"/>
    <tableColumn id="2" xr3:uid="{00000000-0010-0000-0000-000002000000}" name="م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rightToLeft="1" zoomScale="205" zoomScaleNormal="205" workbookViewId="0">
      <selection activeCell="A5" sqref="A5"/>
    </sheetView>
  </sheetViews>
  <sheetFormatPr defaultRowHeight="14.25" x14ac:dyDescent="0.2"/>
  <cols>
    <col min="1" max="1" width="44.125" bestFit="1" customWidth="1"/>
    <col min="2" max="2" width="14.125" bestFit="1" customWidth="1"/>
  </cols>
  <sheetData>
    <row r="2" spans="1:3" ht="27" hidden="1" x14ac:dyDescent="0.2">
      <c r="A2" s="23" t="s">
        <v>0</v>
      </c>
      <c r="B2" s="23" t="s">
        <v>1</v>
      </c>
    </row>
    <row r="3" spans="1:3" ht="27" x14ac:dyDescent="0.2">
      <c r="A3" s="21" t="s">
        <v>2</v>
      </c>
      <c r="B3" s="21">
        <v>1</v>
      </c>
      <c r="C3" s="20"/>
    </row>
    <row r="4" spans="1:3" ht="27" x14ac:dyDescent="0.2">
      <c r="A4" s="21" t="s">
        <v>3</v>
      </c>
      <c r="B4" s="21">
        <v>2</v>
      </c>
    </row>
    <row r="5" spans="1:3" ht="27" x14ac:dyDescent="0.2">
      <c r="A5" s="22" t="s">
        <v>4</v>
      </c>
      <c r="B5" s="21">
        <v>3</v>
      </c>
    </row>
    <row r="6" spans="1:3" ht="27" x14ac:dyDescent="0.2">
      <c r="A6" s="22" t="s">
        <v>5</v>
      </c>
      <c r="B6" s="21">
        <v>4</v>
      </c>
    </row>
    <row r="7" spans="1:3" ht="27" x14ac:dyDescent="0.2">
      <c r="A7" s="22" t="s">
        <v>6</v>
      </c>
      <c r="B7" s="21">
        <v>6</v>
      </c>
    </row>
  </sheetData>
  <sheetProtection formatCells="0" formatColumns="0" formatRows="0" insertColumns="0" insertRows="0" insertHyperlinks="0" deleteColumns="0" deleteRows="0" sort="0" autoFilter="0" pivotTables="0"/>
  <hyperlinks>
    <hyperlink ref="A7" location="'خلاصة الموازنة المالية'!A1" display="خلاصة الموازنة المالية" xr:uid="{00000000-0004-0000-0000-000000000000}"/>
    <hyperlink ref="A6" location="'مخطط الإيرادات والمصروفات'!A1" display="مخطط الإيرادات والمصروفات" xr:uid="{00000000-0004-0000-0000-000001000000}"/>
    <hyperlink ref="A5" location="المصروفات!A1" display="المصروفات" xr:uid="{00000000-0004-0000-0000-000002000000}"/>
    <hyperlink ref="A4" location="'الايرادات '!A1" display="الايرادات " xr:uid="{00000000-0004-0000-0000-000003000000}"/>
    <hyperlink ref="A3" location="المقدمة!A1" display="المقدمة" xr:uid="{00000000-0004-0000-0000-000004000000}"/>
  </hyperlink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topLeftCell="A7" zoomScale="145" zoomScaleNormal="145" workbookViewId="0">
      <selection activeCell="Q20" sqref="Q20"/>
    </sheetView>
  </sheetViews>
  <sheetFormatPr defaultRowHeight="14.25" x14ac:dyDescent="0.2"/>
  <sheetData/>
  <sheetProtection formatCells="0" formatColumns="0" formatRows="0" insertColumns="0" insertRows="0" insertHyperlinks="0" deleteColumns="0" deleteRows="0" sort="0" autoFilter="0" pivotTables="0"/>
  <pageMargins left="0.48" right="0.5600000000000000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08"/>
  <sheetViews>
    <sheetView rightToLeft="1" tabSelected="1" zoomScale="10" zoomScaleNormal="10" zoomScaleSheetLayoutView="50" workbookViewId="0">
      <selection activeCell="C28" sqref="C28"/>
    </sheetView>
  </sheetViews>
  <sheetFormatPr defaultColWidth="9" defaultRowHeight="47.25" customHeight="1" x14ac:dyDescent="0.35"/>
  <cols>
    <col min="1" max="1" width="14.125" style="7" customWidth="1"/>
    <col min="2" max="2" width="102.625" style="7" bestFit="1" customWidth="1"/>
    <col min="3" max="3" width="31.125" style="8" customWidth="1"/>
    <col min="4" max="4" width="30.75" style="7" customWidth="1"/>
    <col min="5" max="5" width="27.375" style="7" customWidth="1"/>
    <col min="6" max="6" width="35.5" style="7" customWidth="1"/>
    <col min="7" max="7" width="30.75" style="7" bestFit="1" customWidth="1"/>
    <col min="8" max="8" width="17" style="7" bestFit="1" customWidth="1"/>
    <col min="9" max="9" width="30.125" style="7" bestFit="1" customWidth="1"/>
    <col min="10" max="10" width="34.25" style="7" customWidth="1"/>
    <col min="11" max="11" width="35.375" style="7" customWidth="1"/>
    <col min="12" max="12" width="29.875" style="7" customWidth="1"/>
    <col min="13" max="13" width="24.125" style="7" customWidth="1"/>
    <col min="14" max="14" width="31.625" style="7" customWidth="1"/>
    <col min="15" max="15" width="31.75" style="7" customWidth="1"/>
    <col min="16" max="16" width="29.75" style="7" customWidth="1"/>
    <col min="17" max="17" width="40.5" style="7" customWidth="1"/>
    <col min="18" max="18" width="28.875" style="7" customWidth="1"/>
    <col min="19" max="19" width="30.125" style="7" customWidth="1"/>
    <col min="20" max="20" width="29.875" style="7" customWidth="1"/>
    <col min="21" max="21" width="31.75" style="7" customWidth="1"/>
    <col min="22" max="22" width="34" style="7" customWidth="1"/>
    <col min="23" max="23" width="24.375" style="6" customWidth="1"/>
    <col min="24" max="24" width="27.75" style="7" customWidth="1"/>
    <col min="25" max="16384" width="9" style="7"/>
  </cols>
  <sheetData>
    <row r="1" spans="1:24" ht="47.25" customHeight="1" x14ac:dyDescent="0.35">
      <c r="A1" s="230" t="s">
        <v>1</v>
      </c>
      <c r="B1" s="230" t="s">
        <v>7</v>
      </c>
      <c r="C1" s="51" t="s">
        <v>8</v>
      </c>
      <c r="D1" s="238" t="s">
        <v>183</v>
      </c>
      <c r="E1" s="224" t="s">
        <v>184</v>
      </c>
      <c r="F1" s="224" t="s">
        <v>185</v>
      </c>
      <c r="G1" s="226" t="s">
        <v>9</v>
      </c>
      <c r="H1" s="227"/>
      <c r="I1" s="224" t="s">
        <v>186</v>
      </c>
      <c r="J1" s="224" t="s">
        <v>187</v>
      </c>
      <c r="K1" s="229" t="s">
        <v>188</v>
      </c>
      <c r="L1" s="226" t="s">
        <v>10</v>
      </c>
      <c r="M1" s="245"/>
      <c r="N1" s="249" t="s">
        <v>189</v>
      </c>
      <c r="O1" s="239" t="s">
        <v>190</v>
      </c>
      <c r="P1" s="239" t="s">
        <v>191</v>
      </c>
      <c r="Q1" s="246" t="s">
        <v>140</v>
      </c>
      <c r="R1" s="250"/>
      <c r="S1" s="239" t="s">
        <v>192</v>
      </c>
      <c r="T1" s="251" t="s">
        <v>194</v>
      </c>
      <c r="U1" s="239" t="s">
        <v>193</v>
      </c>
      <c r="V1" s="246" t="s">
        <v>144</v>
      </c>
      <c r="W1" s="247"/>
      <c r="X1" s="241" t="s">
        <v>141</v>
      </c>
    </row>
    <row r="2" spans="1:24" ht="47.25" customHeight="1" x14ac:dyDescent="0.35">
      <c r="A2" s="231"/>
      <c r="B2" s="231"/>
      <c r="C2" s="236" t="s">
        <v>11</v>
      </c>
      <c r="D2" s="225"/>
      <c r="E2" s="225"/>
      <c r="F2" s="225"/>
      <c r="G2" s="218" t="s">
        <v>11</v>
      </c>
      <c r="H2" s="228" t="s">
        <v>142</v>
      </c>
      <c r="I2" s="225"/>
      <c r="J2" s="225"/>
      <c r="K2" s="225"/>
      <c r="L2" s="218" t="s">
        <v>11</v>
      </c>
      <c r="M2" s="228" t="s">
        <v>142</v>
      </c>
      <c r="N2" s="240"/>
      <c r="O2" s="240"/>
      <c r="P2" s="240"/>
      <c r="Q2" s="243" t="s">
        <v>12</v>
      </c>
      <c r="R2" s="248" t="s">
        <v>142</v>
      </c>
      <c r="S2" s="240"/>
      <c r="T2" s="252"/>
      <c r="U2" s="240"/>
      <c r="V2" s="243" t="s">
        <v>11</v>
      </c>
      <c r="W2" s="248" t="s">
        <v>142</v>
      </c>
      <c r="X2" s="242"/>
    </row>
    <row r="3" spans="1:24" ht="47.25" customHeight="1" x14ac:dyDescent="0.35">
      <c r="A3" s="232"/>
      <c r="B3" s="232"/>
      <c r="C3" s="237"/>
      <c r="D3" s="147" t="s">
        <v>13</v>
      </c>
      <c r="E3" s="147" t="s">
        <v>13</v>
      </c>
      <c r="F3" s="147" t="s">
        <v>13</v>
      </c>
      <c r="G3" s="219"/>
      <c r="H3" s="228"/>
      <c r="I3" s="147" t="s">
        <v>13</v>
      </c>
      <c r="J3" s="147" t="s">
        <v>13</v>
      </c>
      <c r="K3" s="147" t="s">
        <v>13</v>
      </c>
      <c r="L3" s="219"/>
      <c r="M3" s="228"/>
      <c r="N3" s="180" t="s">
        <v>13</v>
      </c>
      <c r="O3" s="180" t="s">
        <v>13</v>
      </c>
      <c r="P3" s="180" t="s">
        <v>13</v>
      </c>
      <c r="Q3" s="244"/>
      <c r="R3" s="228"/>
      <c r="S3" s="180" t="s">
        <v>13</v>
      </c>
      <c r="T3" s="180" t="s">
        <v>13</v>
      </c>
      <c r="U3" s="180" t="s">
        <v>13</v>
      </c>
      <c r="V3" s="244"/>
      <c r="W3" s="228"/>
      <c r="X3" s="242"/>
    </row>
    <row r="4" spans="1:24" s="24" customFormat="1" ht="47.25" customHeight="1" x14ac:dyDescent="0.2">
      <c r="A4" s="233" t="s">
        <v>14</v>
      </c>
      <c r="B4" s="233"/>
      <c r="C4" s="233"/>
      <c r="D4" s="53"/>
      <c r="E4" s="53"/>
      <c r="F4" s="53"/>
      <c r="G4" s="53"/>
      <c r="I4" s="53"/>
      <c r="J4" s="53"/>
      <c r="K4" s="53"/>
      <c r="L4" s="53"/>
    </row>
    <row r="5" spans="1:24" s="25" customFormat="1" ht="47.25" customHeight="1" x14ac:dyDescent="0.35">
      <c r="A5" s="234">
        <v>1</v>
      </c>
      <c r="B5" s="148" t="s">
        <v>139</v>
      </c>
      <c r="C5" s="235">
        <v>3750000</v>
      </c>
      <c r="D5" s="216">
        <f>$C$5/12</f>
        <v>312500</v>
      </c>
      <c r="E5" s="216">
        <f t="shared" ref="E5:F5" si="0">$C$5/12</f>
        <v>312500</v>
      </c>
      <c r="F5" s="216">
        <f t="shared" si="0"/>
        <v>312500</v>
      </c>
      <c r="G5" s="261">
        <f>D5+E5+F5</f>
        <v>937500</v>
      </c>
      <c r="H5" s="202" t="s">
        <v>143</v>
      </c>
      <c r="I5" s="216">
        <f t="shared" ref="I5:K5" si="1">$C$5/12</f>
        <v>312500</v>
      </c>
      <c r="J5" s="216">
        <f t="shared" si="1"/>
        <v>312500</v>
      </c>
      <c r="K5" s="216">
        <f t="shared" si="1"/>
        <v>312500</v>
      </c>
      <c r="L5" s="217">
        <f>SUM(I5:K5)</f>
        <v>937500</v>
      </c>
      <c r="M5" s="202" t="s">
        <v>143</v>
      </c>
      <c r="N5" s="216">
        <f t="shared" ref="N5:P5" si="2">$C$5/12</f>
        <v>312500</v>
      </c>
      <c r="O5" s="216">
        <f t="shared" si="2"/>
        <v>312500</v>
      </c>
      <c r="P5" s="216">
        <f t="shared" si="2"/>
        <v>312500</v>
      </c>
      <c r="Q5" s="204">
        <f>SUM(N5:P6)</f>
        <v>937500</v>
      </c>
      <c r="R5" s="222" t="s">
        <v>143</v>
      </c>
      <c r="S5" s="216">
        <f t="shared" ref="S5:U5" si="3">$C$5/12</f>
        <v>312500</v>
      </c>
      <c r="T5" s="216">
        <f t="shared" si="3"/>
        <v>312500</v>
      </c>
      <c r="U5" s="216">
        <f t="shared" si="3"/>
        <v>312500</v>
      </c>
      <c r="V5" s="204">
        <f>SUM(S5:U6)</f>
        <v>937500</v>
      </c>
      <c r="W5" s="198" t="s">
        <v>143</v>
      </c>
      <c r="X5" s="253"/>
    </row>
    <row r="6" spans="1:24" s="25" customFormat="1" ht="47.25" customHeight="1" x14ac:dyDescent="0.35">
      <c r="A6" s="234"/>
      <c r="B6" s="148" t="s">
        <v>201</v>
      </c>
      <c r="C6" s="235"/>
      <c r="D6" s="216"/>
      <c r="E6" s="216"/>
      <c r="F6" s="216"/>
      <c r="G6" s="261"/>
      <c r="H6" s="203"/>
      <c r="I6" s="216"/>
      <c r="J6" s="216"/>
      <c r="K6" s="216"/>
      <c r="L6" s="217"/>
      <c r="M6" s="203"/>
      <c r="N6" s="216"/>
      <c r="O6" s="216"/>
      <c r="P6" s="216"/>
      <c r="Q6" s="205"/>
      <c r="R6" s="223"/>
      <c r="S6" s="216"/>
      <c r="T6" s="216"/>
      <c r="U6" s="216"/>
      <c r="V6" s="205"/>
      <c r="W6" s="199"/>
      <c r="X6" s="254"/>
    </row>
    <row r="7" spans="1:24" s="25" customFormat="1" ht="47.25" customHeight="1" x14ac:dyDescent="0.35">
      <c r="A7" s="150"/>
      <c r="B7" s="151" t="s">
        <v>16</v>
      </c>
      <c r="C7" s="115">
        <v>3700000</v>
      </c>
      <c r="D7" s="81">
        <f t="shared" ref="D7:W7" si="4">SUM(D5:D6)</f>
        <v>312500</v>
      </c>
      <c r="E7" s="81">
        <f t="shared" si="4"/>
        <v>312500</v>
      </c>
      <c r="F7" s="81">
        <f t="shared" si="4"/>
        <v>312500</v>
      </c>
      <c r="G7" s="81">
        <f t="shared" si="4"/>
        <v>937500</v>
      </c>
      <c r="H7" s="81">
        <f t="shared" si="4"/>
        <v>0</v>
      </c>
      <c r="I7" s="81">
        <f t="shared" si="4"/>
        <v>312500</v>
      </c>
      <c r="J7" s="81">
        <f t="shared" si="4"/>
        <v>312500</v>
      </c>
      <c r="K7" s="81">
        <f t="shared" si="4"/>
        <v>312500</v>
      </c>
      <c r="L7" s="81">
        <f t="shared" si="4"/>
        <v>937500</v>
      </c>
      <c r="M7" s="81">
        <f t="shared" si="4"/>
        <v>0</v>
      </c>
      <c r="N7" s="81">
        <f t="shared" si="4"/>
        <v>312500</v>
      </c>
      <c r="O7" s="81">
        <f t="shared" si="4"/>
        <v>312500</v>
      </c>
      <c r="P7" s="81">
        <f t="shared" si="4"/>
        <v>312500</v>
      </c>
      <c r="Q7" s="81">
        <f t="shared" si="4"/>
        <v>937500</v>
      </c>
      <c r="R7" s="81">
        <f t="shared" si="4"/>
        <v>0</v>
      </c>
      <c r="S7" s="81">
        <f t="shared" si="4"/>
        <v>312500</v>
      </c>
      <c r="T7" s="81">
        <f t="shared" si="4"/>
        <v>312500</v>
      </c>
      <c r="U7" s="81">
        <f t="shared" si="4"/>
        <v>312500</v>
      </c>
      <c r="V7" s="81">
        <f t="shared" si="4"/>
        <v>937500</v>
      </c>
      <c r="W7" s="55">
        <f t="shared" si="4"/>
        <v>0</v>
      </c>
      <c r="X7" s="55"/>
    </row>
    <row r="8" spans="1:24" s="25" customFormat="1" ht="47.25" customHeight="1" x14ac:dyDescent="0.35">
      <c r="A8" s="255" t="s">
        <v>200</v>
      </c>
      <c r="B8" s="256"/>
      <c r="C8" s="257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82"/>
      <c r="O8" s="82"/>
      <c r="P8" s="82"/>
      <c r="Q8" s="88"/>
      <c r="R8" s="88"/>
      <c r="S8" s="88"/>
      <c r="T8" s="88"/>
      <c r="U8" s="88"/>
      <c r="V8" s="88"/>
      <c r="W8" s="82"/>
      <c r="X8" s="68"/>
    </row>
    <row r="9" spans="1:24" s="25" customFormat="1" ht="33" x14ac:dyDescent="0.35">
      <c r="A9" s="206">
        <v>1</v>
      </c>
      <c r="B9" s="152" t="s">
        <v>135</v>
      </c>
      <c r="C9" s="208">
        <v>850000</v>
      </c>
      <c r="D9" s="210">
        <f>$C$9/12</f>
        <v>70833.333333333328</v>
      </c>
      <c r="E9" s="210">
        <f t="shared" ref="E9:F9" si="5">$C$9/12</f>
        <v>70833.333333333328</v>
      </c>
      <c r="F9" s="210">
        <f t="shared" si="5"/>
        <v>70833.333333333328</v>
      </c>
      <c r="G9" s="212">
        <f>D9+E9+F9</f>
        <v>212500</v>
      </c>
      <c r="H9" s="202" t="s">
        <v>143</v>
      </c>
      <c r="I9" s="210">
        <f>$C$9/12</f>
        <v>70833.333333333328</v>
      </c>
      <c r="J9" s="210">
        <f t="shared" ref="J9:K9" si="6">$C$9/12</f>
        <v>70833.333333333328</v>
      </c>
      <c r="K9" s="210">
        <f t="shared" si="6"/>
        <v>70833.333333333328</v>
      </c>
      <c r="L9" s="220">
        <f>I9+J9+K9</f>
        <v>212500</v>
      </c>
      <c r="M9" s="202" t="s">
        <v>143</v>
      </c>
      <c r="N9" s="210">
        <f>$C$9/12</f>
        <v>70833.333333333328</v>
      </c>
      <c r="O9" s="210">
        <f t="shared" ref="O9:P9" si="7">$C$9/12</f>
        <v>70833.333333333328</v>
      </c>
      <c r="P9" s="210">
        <f t="shared" si="7"/>
        <v>70833.333333333328</v>
      </c>
      <c r="Q9" s="204">
        <f>SUM(N9:P10)</f>
        <v>212500</v>
      </c>
      <c r="R9" s="222" t="s">
        <v>143</v>
      </c>
      <c r="S9" s="210">
        <f>$C$9/12</f>
        <v>70833.333333333328</v>
      </c>
      <c r="T9" s="210">
        <f t="shared" ref="T9:U9" si="8">$C$9/12</f>
        <v>70833.333333333328</v>
      </c>
      <c r="U9" s="210">
        <f t="shared" si="8"/>
        <v>70833.333333333328</v>
      </c>
      <c r="V9" s="204">
        <f>SUM(S9:U10)</f>
        <v>212500</v>
      </c>
      <c r="W9" s="198" t="s">
        <v>143</v>
      </c>
      <c r="X9" s="200"/>
    </row>
    <row r="10" spans="1:24" s="25" customFormat="1" ht="47.25" customHeight="1" x14ac:dyDescent="0.35">
      <c r="A10" s="207"/>
      <c r="B10" s="148" t="s">
        <v>136</v>
      </c>
      <c r="C10" s="209"/>
      <c r="D10" s="211"/>
      <c r="E10" s="211"/>
      <c r="F10" s="211"/>
      <c r="G10" s="213"/>
      <c r="H10" s="203"/>
      <c r="I10" s="211"/>
      <c r="J10" s="211"/>
      <c r="K10" s="211"/>
      <c r="L10" s="221"/>
      <c r="M10" s="203"/>
      <c r="N10" s="211"/>
      <c r="O10" s="211"/>
      <c r="P10" s="211"/>
      <c r="Q10" s="205"/>
      <c r="R10" s="223"/>
      <c r="S10" s="211"/>
      <c r="T10" s="211"/>
      <c r="U10" s="211"/>
      <c r="V10" s="205"/>
      <c r="W10" s="199"/>
      <c r="X10" s="201"/>
    </row>
    <row r="11" spans="1:24" s="25" customFormat="1" ht="47.25" customHeight="1" x14ac:dyDescent="0.35">
      <c r="A11" s="153"/>
      <c r="B11" s="149" t="s">
        <v>16</v>
      </c>
      <c r="C11" s="117">
        <v>756000</v>
      </c>
      <c r="D11" s="81">
        <f>SUM(D9:D10)</f>
        <v>70833.333333333328</v>
      </c>
      <c r="E11" s="81">
        <f t="shared" ref="E11:W11" si="9">SUM(E9:E10)</f>
        <v>70833.333333333328</v>
      </c>
      <c r="F11" s="81">
        <f t="shared" si="9"/>
        <v>70833.333333333328</v>
      </c>
      <c r="G11" s="81">
        <f t="shared" si="9"/>
        <v>212500</v>
      </c>
      <c r="H11" s="81">
        <f t="shared" si="9"/>
        <v>0</v>
      </c>
      <c r="I11" s="81">
        <f t="shared" si="9"/>
        <v>70833.333333333328</v>
      </c>
      <c r="J11" s="81">
        <f t="shared" si="9"/>
        <v>70833.333333333328</v>
      </c>
      <c r="K11" s="81">
        <f t="shared" si="9"/>
        <v>70833.333333333328</v>
      </c>
      <c r="L11" s="81">
        <f t="shared" si="9"/>
        <v>212500</v>
      </c>
      <c r="M11" s="81">
        <f t="shared" si="9"/>
        <v>0</v>
      </c>
      <c r="N11" s="81">
        <f t="shared" si="9"/>
        <v>70833.333333333328</v>
      </c>
      <c r="O11" s="81">
        <f t="shared" si="9"/>
        <v>70833.333333333328</v>
      </c>
      <c r="P11" s="81">
        <f t="shared" si="9"/>
        <v>70833.333333333328</v>
      </c>
      <c r="Q11" s="81">
        <f t="shared" si="9"/>
        <v>212500</v>
      </c>
      <c r="R11" s="81">
        <f t="shared" si="9"/>
        <v>0</v>
      </c>
      <c r="S11" s="81">
        <f t="shared" si="9"/>
        <v>70833.333333333328</v>
      </c>
      <c r="T11" s="81">
        <f t="shared" si="9"/>
        <v>70833.333333333328</v>
      </c>
      <c r="U11" s="81">
        <f t="shared" si="9"/>
        <v>70833.333333333328</v>
      </c>
      <c r="V11" s="81">
        <f t="shared" si="9"/>
        <v>212500</v>
      </c>
      <c r="W11" s="55">
        <f t="shared" si="9"/>
        <v>0</v>
      </c>
      <c r="X11" s="55"/>
    </row>
    <row r="12" spans="1:24" s="25" customFormat="1" ht="47.25" customHeight="1" x14ac:dyDescent="0.4">
      <c r="A12" s="214" t="s">
        <v>172</v>
      </c>
      <c r="B12" s="215"/>
      <c r="C12" s="215"/>
      <c r="D12" s="118"/>
      <c r="E12" s="116"/>
      <c r="F12" s="116"/>
      <c r="G12" s="116"/>
      <c r="H12" s="84"/>
      <c r="I12" s="116"/>
      <c r="J12" s="116"/>
      <c r="K12" s="116"/>
      <c r="L12" s="116"/>
      <c r="M12" s="84"/>
      <c r="N12" s="83"/>
      <c r="O12" s="83"/>
      <c r="P12" s="83"/>
      <c r="Q12" s="89"/>
      <c r="R12" s="89"/>
      <c r="S12" s="89"/>
      <c r="T12" s="89"/>
      <c r="U12" s="89"/>
      <c r="V12" s="89"/>
      <c r="W12" s="83"/>
      <c r="X12" s="75"/>
    </row>
    <row r="13" spans="1:24" ht="47.25" customHeight="1" x14ac:dyDescent="0.4">
      <c r="A13" s="149">
        <v>1</v>
      </c>
      <c r="B13" s="148" t="s">
        <v>112</v>
      </c>
      <c r="C13" s="113">
        <v>150000</v>
      </c>
      <c r="D13" s="100">
        <f>$C13/12</f>
        <v>12500</v>
      </c>
      <c r="E13" s="100">
        <f t="shared" ref="E13:F24" si="10">$C13/12</f>
        <v>12500</v>
      </c>
      <c r="F13" s="100">
        <f t="shared" si="10"/>
        <v>12500</v>
      </c>
      <c r="G13" s="114">
        <f>SUM(D13:F13)</f>
        <v>37500</v>
      </c>
      <c r="H13" s="181" t="s">
        <v>143</v>
      </c>
      <c r="I13" s="100">
        <f>$C13/12</f>
        <v>12500</v>
      </c>
      <c r="J13" s="100">
        <f t="shared" ref="J13:K24" si="11">$C13/12</f>
        <v>12500</v>
      </c>
      <c r="K13" s="100">
        <f t="shared" si="11"/>
        <v>12500</v>
      </c>
      <c r="L13" s="114">
        <f>I13+J13+K13</f>
        <v>37500</v>
      </c>
      <c r="M13" s="181" t="s">
        <v>143</v>
      </c>
      <c r="N13" s="100">
        <f>$C13/12</f>
        <v>12500</v>
      </c>
      <c r="O13" s="100">
        <f t="shared" ref="O13:P24" si="12">$C13/12</f>
        <v>12500</v>
      </c>
      <c r="P13" s="100">
        <f t="shared" si="12"/>
        <v>12500</v>
      </c>
      <c r="Q13" s="86">
        <f>SUM(N13:P13)</f>
        <v>37500</v>
      </c>
      <c r="R13" s="87" t="s">
        <v>143</v>
      </c>
      <c r="S13" s="100">
        <f>$C13/12</f>
        <v>12500</v>
      </c>
      <c r="T13" s="100">
        <f t="shared" ref="T13:U24" si="13">$C13/12</f>
        <v>12500</v>
      </c>
      <c r="U13" s="100">
        <f t="shared" si="13"/>
        <v>12500</v>
      </c>
      <c r="V13" s="86">
        <f>SUM(S13:U13)</f>
        <v>37500</v>
      </c>
      <c r="W13" s="80" t="s">
        <v>143</v>
      </c>
      <c r="X13" s="76"/>
    </row>
    <row r="14" spans="1:24" ht="47.25" customHeight="1" x14ac:dyDescent="0.35">
      <c r="A14" s="149">
        <v>2</v>
      </c>
      <c r="B14" s="148" t="s">
        <v>113</v>
      </c>
      <c r="C14" s="113">
        <v>900000</v>
      </c>
      <c r="D14" s="100">
        <f>$C14/12</f>
        <v>75000</v>
      </c>
      <c r="E14" s="100">
        <f t="shared" si="10"/>
        <v>75000</v>
      </c>
      <c r="F14" s="100">
        <f t="shared" si="10"/>
        <v>75000</v>
      </c>
      <c r="G14" s="114">
        <f t="shared" ref="G14:G24" si="14">SUM(D14:F14)</f>
        <v>225000</v>
      </c>
      <c r="H14" s="181" t="s">
        <v>143</v>
      </c>
      <c r="I14" s="100">
        <f>$C14/12</f>
        <v>75000</v>
      </c>
      <c r="J14" s="100">
        <f t="shared" si="11"/>
        <v>75000</v>
      </c>
      <c r="K14" s="100">
        <f t="shared" si="11"/>
        <v>75000</v>
      </c>
      <c r="L14" s="114">
        <f t="shared" ref="L14:L24" si="15">I14+J14+K14</f>
        <v>225000</v>
      </c>
      <c r="M14" s="181" t="s">
        <v>143</v>
      </c>
      <c r="N14" s="100">
        <f>$C14/12</f>
        <v>75000</v>
      </c>
      <c r="O14" s="100">
        <f t="shared" si="12"/>
        <v>75000</v>
      </c>
      <c r="P14" s="100">
        <f t="shared" si="12"/>
        <v>75000</v>
      </c>
      <c r="Q14" s="86">
        <f t="shared" ref="Q14:Q24" si="16">SUM(N14:P14)</f>
        <v>225000</v>
      </c>
      <c r="R14" s="87" t="s">
        <v>143</v>
      </c>
      <c r="S14" s="100">
        <f>$C14/12</f>
        <v>75000</v>
      </c>
      <c r="T14" s="100">
        <f t="shared" si="13"/>
        <v>75000</v>
      </c>
      <c r="U14" s="100">
        <f t="shared" si="13"/>
        <v>75000</v>
      </c>
      <c r="V14" s="86">
        <f t="shared" ref="V14:V24" si="17">SUM(S14:U14)</f>
        <v>225000</v>
      </c>
      <c r="W14" s="80" t="s">
        <v>143</v>
      </c>
      <c r="X14" s="74"/>
    </row>
    <row r="15" spans="1:24" ht="47.25" customHeight="1" x14ac:dyDescent="0.35">
      <c r="A15" s="149">
        <v>3</v>
      </c>
      <c r="B15" s="148" t="s">
        <v>114</v>
      </c>
      <c r="C15" s="113">
        <v>120000</v>
      </c>
      <c r="D15" s="100">
        <f t="shared" ref="D15:D24" si="18">$C15/12</f>
        <v>10000</v>
      </c>
      <c r="E15" s="100">
        <f t="shared" si="10"/>
        <v>10000</v>
      </c>
      <c r="F15" s="100">
        <f t="shared" si="10"/>
        <v>10000</v>
      </c>
      <c r="G15" s="114">
        <f t="shared" si="14"/>
        <v>30000</v>
      </c>
      <c r="H15" s="181" t="s">
        <v>143</v>
      </c>
      <c r="I15" s="100">
        <f t="shared" ref="I15:I24" si="19">$C15/12</f>
        <v>10000</v>
      </c>
      <c r="J15" s="100">
        <f t="shared" si="11"/>
        <v>10000</v>
      </c>
      <c r="K15" s="100">
        <f t="shared" si="11"/>
        <v>10000</v>
      </c>
      <c r="L15" s="114">
        <f t="shared" si="15"/>
        <v>30000</v>
      </c>
      <c r="M15" s="181" t="s">
        <v>143</v>
      </c>
      <c r="N15" s="100">
        <f t="shared" ref="N15:N24" si="20">$C15/12</f>
        <v>10000</v>
      </c>
      <c r="O15" s="100">
        <f t="shared" si="12"/>
        <v>10000</v>
      </c>
      <c r="P15" s="100">
        <f t="shared" si="12"/>
        <v>10000</v>
      </c>
      <c r="Q15" s="86">
        <f t="shared" si="16"/>
        <v>30000</v>
      </c>
      <c r="R15" s="87" t="s">
        <v>143</v>
      </c>
      <c r="S15" s="100">
        <f t="shared" ref="S15:S24" si="21">$C15/12</f>
        <v>10000</v>
      </c>
      <c r="T15" s="100">
        <f t="shared" si="13"/>
        <v>10000</v>
      </c>
      <c r="U15" s="100">
        <f t="shared" si="13"/>
        <v>10000</v>
      </c>
      <c r="V15" s="86">
        <f t="shared" si="17"/>
        <v>30000</v>
      </c>
      <c r="W15" s="80" t="s">
        <v>143</v>
      </c>
      <c r="X15" s="74"/>
    </row>
    <row r="16" spans="1:24" ht="47.25" customHeight="1" x14ac:dyDescent="0.35">
      <c r="A16" s="149">
        <v>4</v>
      </c>
      <c r="B16" s="148" t="s">
        <v>115</v>
      </c>
      <c r="C16" s="113">
        <v>220000</v>
      </c>
      <c r="D16" s="100">
        <f t="shared" si="18"/>
        <v>18333.333333333332</v>
      </c>
      <c r="E16" s="100">
        <f t="shared" si="10"/>
        <v>18333.333333333332</v>
      </c>
      <c r="F16" s="100">
        <f t="shared" si="10"/>
        <v>18333.333333333332</v>
      </c>
      <c r="G16" s="114">
        <f t="shared" si="14"/>
        <v>55000</v>
      </c>
      <c r="H16" s="181" t="s">
        <v>143</v>
      </c>
      <c r="I16" s="100">
        <f t="shared" si="19"/>
        <v>18333.333333333332</v>
      </c>
      <c r="J16" s="100">
        <f t="shared" si="11"/>
        <v>18333.333333333332</v>
      </c>
      <c r="K16" s="100">
        <f t="shared" si="11"/>
        <v>18333.333333333332</v>
      </c>
      <c r="L16" s="114">
        <f t="shared" si="15"/>
        <v>55000</v>
      </c>
      <c r="M16" s="181" t="s">
        <v>143</v>
      </c>
      <c r="N16" s="100">
        <f t="shared" si="20"/>
        <v>18333.333333333332</v>
      </c>
      <c r="O16" s="100">
        <f t="shared" si="12"/>
        <v>18333.333333333332</v>
      </c>
      <c r="P16" s="100">
        <f t="shared" si="12"/>
        <v>18333.333333333332</v>
      </c>
      <c r="Q16" s="86">
        <f t="shared" si="16"/>
        <v>55000</v>
      </c>
      <c r="R16" s="87" t="s">
        <v>143</v>
      </c>
      <c r="S16" s="100">
        <f t="shared" si="21"/>
        <v>18333.333333333332</v>
      </c>
      <c r="T16" s="100">
        <f t="shared" si="13"/>
        <v>18333.333333333332</v>
      </c>
      <c r="U16" s="100">
        <f t="shared" si="13"/>
        <v>18333.333333333332</v>
      </c>
      <c r="V16" s="86">
        <f t="shared" si="17"/>
        <v>55000</v>
      </c>
      <c r="W16" s="80" t="s">
        <v>143</v>
      </c>
      <c r="X16" s="74"/>
    </row>
    <row r="17" spans="1:24" ht="47.25" customHeight="1" x14ac:dyDescent="0.35">
      <c r="A17" s="149">
        <v>5</v>
      </c>
      <c r="B17" s="148" t="s">
        <v>116</v>
      </c>
      <c r="C17" s="113">
        <v>130000</v>
      </c>
      <c r="D17" s="100">
        <f t="shared" si="18"/>
        <v>10833.333333333334</v>
      </c>
      <c r="E17" s="100">
        <f t="shared" si="10"/>
        <v>10833.333333333334</v>
      </c>
      <c r="F17" s="100">
        <f t="shared" si="10"/>
        <v>10833.333333333334</v>
      </c>
      <c r="G17" s="114">
        <f t="shared" si="14"/>
        <v>32500</v>
      </c>
      <c r="H17" s="181" t="s">
        <v>143</v>
      </c>
      <c r="I17" s="100">
        <f t="shared" si="19"/>
        <v>10833.333333333334</v>
      </c>
      <c r="J17" s="100">
        <f t="shared" si="11"/>
        <v>10833.333333333334</v>
      </c>
      <c r="K17" s="100">
        <f t="shared" si="11"/>
        <v>10833.333333333334</v>
      </c>
      <c r="L17" s="114">
        <f t="shared" si="15"/>
        <v>32500</v>
      </c>
      <c r="M17" s="181" t="s">
        <v>143</v>
      </c>
      <c r="N17" s="100">
        <f t="shared" si="20"/>
        <v>10833.333333333334</v>
      </c>
      <c r="O17" s="100">
        <f t="shared" si="12"/>
        <v>10833.333333333334</v>
      </c>
      <c r="P17" s="100">
        <f t="shared" si="12"/>
        <v>10833.333333333334</v>
      </c>
      <c r="Q17" s="86">
        <f t="shared" si="16"/>
        <v>32500</v>
      </c>
      <c r="R17" s="87" t="s">
        <v>143</v>
      </c>
      <c r="S17" s="100">
        <f t="shared" si="21"/>
        <v>10833.333333333334</v>
      </c>
      <c r="T17" s="100">
        <f t="shared" si="13"/>
        <v>10833.333333333334</v>
      </c>
      <c r="U17" s="100">
        <f t="shared" si="13"/>
        <v>10833.333333333334</v>
      </c>
      <c r="V17" s="86">
        <f t="shared" si="17"/>
        <v>32500</v>
      </c>
      <c r="W17" s="80" t="s">
        <v>143</v>
      </c>
      <c r="X17" s="74"/>
    </row>
    <row r="18" spans="1:24" ht="47.25" customHeight="1" x14ac:dyDescent="0.35">
      <c r="A18" s="149">
        <v>6</v>
      </c>
      <c r="B18" s="148" t="s">
        <v>117</v>
      </c>
      <c r="C18" s="113">
        <v>160000</v>
      </c>
      <c r="D18" s="100">
        <f t="shared" si="18"/>
        <v>13333.333333333334</v>
      </c>
      <c r="E18" s="100">
        <f t="shared" si="10"/>
        <v>13333.333333333334</v>
      </c>
      <c r="F18" s="100">
        <f t="shared" si="10"/>
        <v>13333.333333333334</v>
      </c>
      <c r="G18" s="114">
        <f t="shared" si="14"/>
        <v>40000</v>
      </c>
      <c r="H18" s="181" t="s">
        <v>143</v>
      </c>
      <c r="I18" s="100">
        <f t="shared" si="19"/>
        <v>13333.333333333334</v>
      </c>
      <c r="J18" s="100">
        <f t="shared" si="11"/>
        <v>13333.333333333334</v>
      </c>
      <c r="K18" s="100">
        <f t="shared" si="11"/>
        <v>13333.333333333334</v>
      </c>
      <c r="L18" s="114">
        <f t="shared" si="15"/>
        <v>40000</v>
      </c>
      <c r="M18" s="181" t="s">
        <v>143</v>
      </c>
      <c r="N18" s="100">
        <f t="shared" si="20"/>
        <v>13333.333333333334</v>
      </c>
      <c r="O18" s="100">
        <f t="shared" si="12"/>
        <v>13333.333333333334</v>
      </c>
      <c r="P18" s="100">
        <f t="shared" si="12"/>
        <v>13333.333333333334</v>
      </c>
      <c r="Q18" s="86">
        <f t="shared" si="16"/>
        <v>40000</v>
      </c>
      <c r="R18" s="87" t="s">
        <v>143</v>
      </c>
      <c r="S18" s="100">
        <f t="shared" si="21"/>
        <v>13333.333333333334</v>
      </c>
      <c r="T18" s="100">
        <f t="shared" si="13"/>
        <v>13333.333333333334</v>
      </c>
      <c r="U18" s="100">
        <f t="shared" si="13"/>
        <v>13333.333333333334</v>
      </c>
      <c r="V18" s="86">
        <f t="shared" si="17"/>
        <v>40000</v>
      </c>
      <c r="W18" s="80" t="s">
        <v>143</v>
      </c>
      <c r="X18" s="77"/>
    </row>
    <row r="19" spans="1:24" ht="47.25" customHeight="1" x14ac:dyDescent="0.35">
      <c r="A19" s="149">
        <v>7</v>
      </c>
      <c r="B19" s="148" t="s">
        <v>118</v>
      </c>
      <c r="C19" s="113">
        <v>60000</v>
      </c>
      <c r="D19" s="100">
        <f t="shared" si="18"/>
        <v>5000</v>
      </c>
      <c r="E19" s="100">
        <f t="shared" si="10"/>
        <v>5000</v>
      </c>
      <c r="F19" s="100">
        <f t="shared" si="10"/>
        <v>5000</v>
      </c>
      <c r="G19" s="114">
        <f t="shared" si="14"/>
        <v>15000</v>
      </c>
      <c r="H19" s="181" t="s">
        <v>143</v>
      </c>
      <c r="I19" s="100">
        <f t="shared" si="19"/>
        <v>5000</v>
      </c>
      <c r="J19" s="100">
        <f t="shared" si="11"/>
        <v>5000</v>
      </c>
      <c r="K19" s="100">
        <f t="shared" si="11"/>
        <v>5000</v>
      </c>
      <c r="L19" s="114">
        <f t="shared" si="15"/>
        <v>15000</v>
      </c>
      <c r="M19" s="181" t="s">
        <v>143</v>
      </c>
      <c r="N19" s="100">
        <f t="shared" si="20"/>
        <v>5000</v>
      </c>
      <c r="O19" s="100">
        <f t="shared" si="12"/>
        <v>5000</v>
      </c>
      <c r="P19" s="100">
        <f t="shared" si="12"/>
        <v>5000</v>
      </c>
      <c r="Q19" s="86">
        <f t="shared" si="16"/>
        <v>15000</v>
      </c>
      <c r="R19" s="87" t="s">
        <v>143</v>
      </c>
      <c r="S19" s="100">
        <f t="shared" si="21"/>
        <v>5000</v>
      </c>
      <c r="T19" s="100">
        <f t="shared" si="13"/>
        <v>5000</v>
      </c>
      <c r="U19" s="100">
        <f t="shared" si="13"/>
        <v>5000</v>
      </c>
      <c r="V19" s="86">
        <f t="shared" si="17"/>
        <v>15000</v>
      </c>
      <c r="W19" s="80" t="s">
        <v>143</v>
      </c>
      <c r="X19" s="74"/>
    </row>
    <row r="20" spans="1:24" ht="47.25" customHeight="1" x14ac:dyDescent="0.35">
      <c r="A20" s="149">
        <v>8</v>
      </c>
      <c r="B20" s="148" t="s">
        <v>119</v>
      </c>
      <c r="C20" s="113">
        <v>24000</v>
      </c>
      <c r="D20" s="100">
        <f t="shared" si="18"/>
        <v>2000</v>
      </c>
      <c r="E20" s="100">
        <f t="shared" si="10"/>
        <v>2000</v>
      </c>
      <c r="F20" s="100">
        <f t="shared" si="10"/>
        <v>2000</v>
      </c>
      <c r="G20" s="114">
        <f t="shared" si="14"/>
        <v>6000</v>
      </c>
      <c r="H20" s="181" t="s">
        <v>143</v>
      </c>
      <c r="I20" s="100">
        <f t="shared" si="19"/>
        <v>2000</v>
      </c>
      <c r="J20" s="100">
        <f t="shared" si="11"/>
        <v>2000</v>
      </c>
      <c r="K20" s="100">
        <f t="shared" si="11"/>
        <v>2000</v>
      </c>
      <c r="L20" s="114">
        <f t="shared" si="15"/>
        <v>6000</v>
      </c>
      <c r="M20" s="181" t="s">
        <v>143</v>
      </c>
      <c r="N20" s="100">
        <f t="shared" si="20"/>
        <v>2000</v>
      </c>
      <c r="O20" s="100">
        <f t="shared" si="12"/>
        <v>2000</v>
      </c>
      <c r="P20" s="100">
        <f t="shared" si="12"/>
        <v>2000</v>
      </c>
      <c r="Q20" s="86">
        <f t="shared" si="16"/>
        <v>6000</v>
      </c>
      <c r="R20" s="87" t="s">
        <v>143</v>
      </c>
      <c r="S20" s="100">
        <f t="shared" si="21"/>
        <v>2000</v>
      </c>
      <c r="T20" s="100">
        <f t="shared" si="13"/>
        <v>2000</v>
      </c>
      <c r="U20" s="100">
        <f t="shared" si="13"/>
        <v>2000</v>
      </c>
      <c r="V20" s="86">
        <f t="shared" si="17"/>
        <v>6000</v>
      </c>
      <c r="W20" s="80" t="s">
        <v>143</v>
      </c>
      <c r="X20" s="77"/>
    </row>
    <row r="21" spans="1:24" ht="47.25" customHeight="1" x14ac:dyDescent="0.35">
      <c r="A21" s="149">
        <v>9</v>
      </c>
      <c r="B21" s="148" t="s">
        <v>120</v>
      </c>
      <c r="C21" s="113">
        <v>40000</v>
      </c>
      <c r="D21" s="100">
        <f t="shared" si="18"/>
        <v>3333.3333333333335</v>
      </c>
      <c r="E21" s="100">
        <f t="shared" si="10"/>
        <v>3333.3333333333335</v>
      </c>
      <c r="F21" s="100">
        <f t="shared" si="10"/>
        <v>3333.3333333333335</v>
      </c>
      <c r="G21" s="114">
        <f t="shared" si="14"/>
        <v>10000</v>
      </c>
      <c r="H21" s="181" t="s">
        <v>143</v>
      </c>
      <c r="I21" s="100">
        <f t="shared" si="19"/>
        <v>3333.3333333333335</v>
      </c>
      <c r="J21" s="100">
        <f t="shared" si="11"/>
        <v>3333.3333333333335</v>
      </c>
      <c r="K21" s="100">
        <f t="shared" si="11"/>
        <v>3333.3333333333335</v>
      </c>
      <c r="L21" s="114">
        <f t="shared" si="15"/>
        <v>10000</v>
      </c>
      <c r="M21" s="181" t="s">
        <v>143</v>
      </c>
      <c r="N21" s="100">
        <f t="shared" si="20"/>
        <v>3333.3333333333335</v>
      </c>
      <c r="O21" s="100">
        <f t="shared" si="12"/>
        <v>3333.3333333333335</v>
      </c>
      <c r="P21" s="100">
        <f t="shared" si="12"/>
        <v>3333.3333333333335</v>
      </c>
      <c r="Q21" s="86">
        <f t="shared" si="16"/>
        <v>10000</v>
      </c>
      <c r="R21" s="87" t="s">
        <v>143</v>
      </c>
      <c r="S21" s="100">
        <f t="shared" si="21"/>
        <v>3333.3333333333335</v>
      </c>
      <c r="T21" s="100">
        <f t="shared" si="13"/>
        <v>3333.3333333333335</v>
      </c>
      <c r="U21" s="100">
        <f t="shared" si="13"/>
        <v>3333.3333333333335</v>
      </c>
      <c r="V21" s="86">
        <f t="shared" si="17"/>
        <v>10000</v>
      </c>
      <c r="W21" s="80" t="s">
        <v>143</v>
      </c>
      <c r="X21" s="77"/>
    </row>
    <row r="22" spans="1:24" ht="47.25" customHeight="1" x14ac:dyDescent="0.35">
      <c r="A22" s="149">
        <v>10</v>
      </c>
      <c r="B22" s="148" t="s">
        <v>121</v>
      </c>
      <c r="C22" s="113">
        <v>70000</v>
      </c>
      <c r="D22" s="100">
        <f t="shared" si="18"/>
        <v>5833.333333333333</v>
      </c>
      <c r="E22" s="100">
        <f t="shared" si="10"/>
        <v>5833.333333333333</v>
      </c>
      <c r="F22" s="100">
        <f t="shared" si="10"/>
        <v>5833.333333333333</v>
      </c>
      <c r="G22" s="114">
        <f t="shared" si="14"/>
        <v>17500</v>
      </c>
      <c r="H22" s="181" t="s">
        <v>143</v>
      </c>
      <c r="I22" s="100">
        <f t="shared" si="19"/>
        <v>5833.333333333333</v>
      </c>
      <c r="J22" s="100">
        <f t="shared" si="11"/>
        <v>5833.333333333333</v>
      </c>
      <c r="K22" s="100">
        <f t="shared" si="11"/>
        <v>5833.333333333333</v>
      </c>
      <c r="L22" s="114">
        <f t="shared" si="15"/>
        <v>17500</v>
      </c>
      <c r="M22" s="181" t="s">
        <v>143</v>
      </c>
      <c r="N22" s="100">
        <f t="shared" si="20"/>
        <v>5833.333333333333</v>
      </c>
      <c r="O22" s="100">
        <f t="shared" si="12"/>
        <v>5833.333333333333</v>
      </c>
      <c r="P22" s="100">
        <f t="shared" si="12"/>
        <v>5833.333333333333</v>
      </c>
      <c r="Q22" s="86">
        <f t="shared" si="16"/>
        <v>17500</v>
      </c>
      <c r="R22" s="87" t="s">
        <v>143</v>
      </c>
      <c r="S22" s="100">
        <f t="shared" si="21"/>
        <v>5833.333333333333</v>
      </c>
      <c r="T22" s="100">
        <f t="shared" si="13"/>
        <v>5833.333333333333</v>
      </c>
      <c r="U22" s="100">
        <f t="shared" si="13"/>
        <v>5833.333333333333</v>
      </c>
      <c r="V22" s="86">
        <f t="shared" si="17"/>
        <v>17500</v>
      </c>
      <c r="W22" s="80" t="s">
        <v>143</v>
      </c>
      <c r="X22" s="77"/>
    </row>
    <row r="23" spans="1:24" ht="47.25" customHeight="1" x14ac:dyDescent="0.35">
      <c r="A23" s="149">
        <v>11</v>
      </c>
      <c r="B23" s="148" t="s">
        <v>203</v>
      </c>
      <c r="C23" s="113">
        <v>25000</v>
      </c>
      <c r="D23" s="100">
        <f t="shared" si="18"/>
        <v>2083.3333333333335</v>
      </c>
      <c r="E23" s="100">
        <f t="shared" si="10"/>
        <v>2083.3333333333335</v>
      </c>
      <c r="F23" s="100">
        <f t="shared" si="10"/>
        <v>2083.3333333333335</v>
      </c>
      <c r="G23" s="114">
        <f t="shared" si="14"/>
        <v>6250</v>
      </c>
      <c r="H23" s="181"/>
      <c r="I23" s="100">
        <f t="shared" si="19"/>
        <v>2083.3333333333335</v>
      </c>
      <c r="J23" s="100">
        <f t="shared" si="11"/>
        <v>2083.3333333333335</v>
      </c>
      <c r="K23" s="100">
        <f t="shared" si="11"/>
        <v>2083.3333333333335</v>
      </c>
      <c r="L23" s="114">
        <f t="shared" si="15"/>
        <v>6250</v>
      </c>
      <c r="M23" s="181"/>
      <c r="N23" s="100">
        <f t="shared" si="20"/>
        <v>2083.3333333333335</v>
      </c>
      <c r="O23" s="100">
        <f t="shared" si="12"/>
        <v>2083.3333333333335</v>
      </c>
      <c r="P23" s="100">
        <f t="shared" si="12"/>
        <v>2083.3333333333335</v>
      </c>
      <c r="Q23" s="86">
        <f t="shared" si="16"/>
        <v>6250</v>
      </c>
      <c r="R23" s="87"/>
      <c r="S23" s="100">
        <f t="shared" si="21"/>
        <v>2083.3333333333335</v>
      </c>
      <c r="T23" s="100">
        <f t="shared" si="13"/>
        <v>2083.3333333333335</v>
      </c>
      <c r="U23" s="100">
        <f t="shared" si="13"/>
        <v>2083.3333333333335</v>
      </c>
      <c r="V23" s="86">
        <f t="shared" si="17"/>
        <v>6250</v>
      </c>
      <c r="W23" s="80"/>
      <c r="X23" s="77"/>
    </row>
    <row r="24" spans="1:24" ht="47.25" customHeight="1" x14ac:dyDescent="0.35">
      <c r="A24" s="149">
        <v>12</v>
      </c>
      <c r="B24" s="148" t="s">
        <v>138</v>
      </c>
      <c r="C24" s="113">
        <v>420000</v>
      </c>
      <c r="D24" s="100">
        <f t="shared" si="18"/>
        <v>35000</v>
      </c>
      <c r="E24" s="100">
        <f t="shared" si="10"/>
        <v>35000</v>
      </c>
      <c r="F24" s="100">
        <f t="shared" si="10"/>
        <v>35000</v>
      </c>
      <c r="G24" s="114">
        <f t="shared" si="14"/>
        <v>105000</v>
      </c>
      <c r="H24" s="181" t="s">
        <v>143</v>
      </c>
      <c r="I24" s="100">
        <f t="shared" si="19"/>
        <v>35000</v>
      </c>
      <c r="J24" s="100">
        <f t="shared" si="11"/>
        <v>35000</v>
      </c>
      <c r="K24" s="100">
        <f t="shared" si="11"/>
        <v>35000</v>
      </c>
      <c r="L24" s="114">
        <f t="shared" si="15"/>
        <v>105000</v>
      </c>
      <c r="M24" s="181" t="s">
        <v>143</v>
      </c>
      <c r="N24" s="100">
        <f t="shared" si="20"/>
        <v>35000</v>
      </c>
      <c r="O24" s="100">
        <f t="shared" si="12"/>
        <v>35000</v>
      </c>
      <c r="P24" s="100">
        <f t="shared" si="12"/>
        <v>35000</v>
      </c>
      <c r="Q24" s="86">
        <f t="shared" si="16"/>
        <v>105000</v>
      </c>
      <c r="R24" s="87" t="s">
        <v>143</v>
      </c>
      <c r="S24" s="100">
        <f t="shared" si="21"/>
        <v>35000</v>
      </c>
      <c r="T24" s="100">
        <f t="shared" si="13"/>
        <v>35000</v>
      </c>
      <c r="U24" s="100">
        <f t="shared" si="13"/>
        <v>35000</v>
      </c>
      <c r="V24" s="86">
        <f t="shared" si="17"/>
        <v>105000</v>
      </c>
      <c r="W24" s="80" t="s">
        <v>143</v>
      </c>
      <c r="X24" s="77"/>
    </row>
    <row r="25" spans="1:24" ht="47.25" customHeight="1" x14ac:dyDescent="0.35">
      <c r="A25" s="153"/>
      <c r="B25" s="149" t="s">
        <v>16</v>
      </c>
      <c r="C25" s="117">
        <f>G25+L25+Q25+V25</f>
        <v>2319000</v>
      </c>
      <c r="D25" s="81">
        <f>SUM(D13:D24)</f>
        <v>193250.00000000003</v>
      </c>
      <c r="E25" s="81">
        <f t="shared" ref="E25:W25" si="22">SUM(E13:E24)</f>
        <v>193250.00000000003</v>
      </c>
      <c r="F25" s="81">
        <f t="shared" si="22"/>
        <v>193250.00000000003</v>
      </c>
      <c r="G25" s="81">
        <f t="shared" si="22"/>
        <v>579750</v>
      </c>
      <c r="H25" s="81">
        <f t="shared" si="22"/>
        <v>0</v>
      </c>
      <c r="I25" s="81">
        <f t="shared" si="22"/>
        <v>193250.00000000003</v>
      </c>
      <c r="J25" s="81">
        <f t="shared" si="22"/>
        <v>193250.00000000003</v>
      </c>
      <c r="K25" s="81">
        <f t="shared" si="22"/>
        <v>193250.00000000003</v>
      </c>
      <c r="L25" s="81">
        <f t="shared" si="22"/>
        <v>579750</v>
      </c>
      <c r="M25" s="81">
        <f t="shared" si="22"/>
        <v>0</v>
      </c>
      <c r="N25" s="81">
        <f t="shared" si="22"/>
        <v>193250.00000000003</v>
      </c>
      <c r="O25" s="81">
        <f t="shared" si="22"/>
        <v>193250.00000000003</v>
      </c>
      <c r="P25" s="81">
        <f t="shared" si="22"/>
        <v>193250.00000000003</v>
      </c>
      <c r="Q25" s="81">
        <f t="shared" si="22"/>
        <v>579750</v>
      </c>
      <c r="R25" s="81">
        <f t="shared" si="22"/>
        <v>0</v>
      </c>
      <c r="S25" s="81">
        <f t="shared" si="22"/>
        <v>193250.00000000003</v>
      </c>
      <c r="T25" s="81">
        <f t="shared" si="22"/>
        <v>193250.00000000003</v>
      </c>
      <c r="U25" s="81">
        <f t="shared" si="22"/>
        <v>193250.00000000003</v>
      </c>
      <c r="V25" s="81">
        <f t="shared" si="22"/>
        <v>579750</v>
      </c>
      <c r="W25" s="55">
        <f t="shared" si="22"/>
        <v>0</v>
      </c>
      <c r="X25" s="55"/>
    </row>
    <row r="26" spans="1:24" ht="47.25" customHeight="1" x14ac:dyDescent="0.4">
      <c r="A26" s="214" t="s">
        <v>182</v>
      </c>
      <c r="B26" s="215"/>
      <c r="C26" s="215"/>
      <c r="D26" s="119"/>
      <c r="E26" s="116"/>
      <c r="F26" s="116"/>
      <c r="G26" s="116"/>
      <c r="H26" s="84"/>
      <c r="I26" s="116"/>
      <c r="J26" s="116"/>
      <c r="K26" s="116"/>
      <c r="L26" s="116"/>
      <c r="M26" s="84"/>
      <c r="N26" s="83"/>
      <c r="O26" s="83"/>
      <c r="P26" s="83"/>
      <c r="Q26" s="89"/>
      <c r="R26" s="89"/>
      <c r="S26" s="89"/>
      <c r="T26" s="89"/>
      <c r="U26" s="89"/>
      <c r="V26" s="89"/>
      <c r="W26" s="83"/>
      <c r="X26" s="75"/>
    </row>
    <row r="27" spans="1:24" ht="47.25" customHeight="1" x14ac:dyDescent="0.35">
      <c r="A27" s="149">
        <v>1</v>
      </c>
      <c r="B27" s="148" t="s">
        <v>151</v>
      </c>
      <c r="C27" s="113">
        <v>1130000</v>
      </c>
      <c r="D27" s="100">
        <f t="shared" ref="D27:F30" si="23">$C27/12</f>
        <v>94166.666666666672</v>
      </c>
      <c r="E27" s="100">
        <f t="shared" si="23"/>
        <v>94166.666666666672</v>
      </c>
      <c r="F27" s="100">
        <f t="shared" si="23"/>
        <v>94166.666666666672</v>
      </c>
      <c r="G27" s="114">
        <f>SUM(D27+E27+F27)</f>
        <v>282500</v>
      </c>
      <c r="H27" s="181" t="s">
        <v>143</v>
      </c>
      <c r="I27" s="100">
        <f t="shared" ref="I27:K31" si="24">$C27/12</f>
        <v>94166.666666666672</v>
      </c>
      <c r="J27" s="100">
        <f t="shared" si="24"/>
        <v>94166.666666666672</v>
      </c>
      <c r="K27" s="100">
        <f t="shared" si="24"/>
        <v>94166.666666666672</v>
      </c>
      <c r="L27" s="114">
        <f>SUM(I27+J27+K27)</f>
        <v>282500</v>
      </c>
      <c r="M27" s="181" t="s">
        <v>143</v>
      </c>
      <c r="N27" s="100">
        <f t="shared" ref="N27:P31" si="25">$C27/12</f>
        <v>94166.666666666672</v>
      </c>
      <c r="O27" s="100">
        <f t="shared" si="25"/>
        <v>94166.666666666672</v>
      </c>
      <c r="P27" s="100">
        <f t="shared" si="25"/>
        <v>94166.666666666672</v>
      </c>
      <c r="Q27" s="86">
        <f>SUM(N27:P27)</f>
        <v>282500</v>
      </c>
      <c r="R27" s="87" t="s">
        <v>143</v>
      </c>
      <c r="S27" s="100">
        <f t="shared" ref="S27:U31" si="26">$C27/12</f>
        <v>94166.666666666672</v>
      </c>
      <c r="T27" s="100">
        <f t="shared" si="26"/>
        <v>94166.666666666672</v>
      </c>
      <c r="U27" s="100">
        <f t="shared" si="26"/>
        <v>94166.666666666672</v>
      </c>
      <c r="V27" s="86">
        <f>SUM(S27:U27)</f>
        <v>282500</v>
      </c>
      <c r="W27" s="80" t="s">
        <v>143</v>
      </c>
      <c r="X27" s="74"/>
    </row>
    <row r="28" spans="1:24" ht="47.25" customHeight="1" x14ac:dyDescent="0.35">
      <c r="A28" s="149">
        <v>2</v>
      </c>
      <c r="B28" s="148" t="s">
        <v>169</v>
      </c>
      <c r="C28" s="113">
        <v>300000</v>
      </c>
      <c r="D28" s="100">
        <f t="shared" si="23"/>
        <v>25000</v>
      </c>
      <c r="E28" s="100">
        <f t="shared" si="23"/>
        <v>25000</v>
      </c>
      <c r="F28" s="100">
        <f t="shared" si="23"/>
        <v>25000</v>
      </c>
      <c r="G28" s="114">
        <f t="shared" ref="G28:G30" si="27">SUM(D28+E28+F28)</f>
        <v>75000</v>
      </c>
      <c r="H28" s="181" t="s">
        <v>143</v>
      </c>
      <c r="I28" s="100">
        <f t="shared" si="24"/>
        <v>25000</v>
      </c>
      <c r="J28" s="100">
        <f t="shared" si="24"/>
        <v>25000</v>
      </c>
      <c r="K28" s="100">
        <f t="shared" si="24"/>
        <v>25000</v>
      </c>
      <c r="L28" s="114">
        <f t="shared" ref="L28:L31" si="28">SUM(I28+J28+K28)</f>
        <v>75000</v>
      </c>
      <c r="M28" s="181" t="s">
        <v>143</v>
      </c>
      <c r="N28" s="100">
        <f t="shared" si="25"/>
        <v>25000</v>
      </c>
      <c r="O28" s="100">
        <f t="shared" si="25"/>
        <v>25000</v>
      </c>
      <c r="P28" s="100">
        <f t="shared" si="25"/>
        <v>25000</v>
      </c>
      <c r="Q28" s="86">
        <f t="shared" ref="Q28:Q38" si="29">SUM(N28:P28)</f>
        <v>75000</v>
      </c>
      <c r="R28" s="87" t="s">
        <v>143</v>
      </c>
      <c r="S28" s="100">
        <f t="shared" si="26"/>
        <v>25000</v>
      </c>
      <c r="T28" s="100">
        <f t="shared" si="26"/>
        <v>25000</v>
      </c>
      <c r="U28" s="100">
        <f t="shared" si="26"/>
        <v>25000</v>
      </c>
      <c r="V28" s="86">
        <f t="shared" ref="V28:V31" si="30">SUM(S28:U28)</f>
        <v>75000</v>
      </c>
      <c r="W28" s="80" t="s">
        <v>143</v>
      </c>
      <c r="X28" s="74"/>
    </row>
    <row r="29" spans="1:24" ht="47.25" customHeight="1" x14ac:dyDescent="0.35">
      <c r="A29" s="149">
        <v>3</v>
      </c>
      <c r="B29" s="148" t="s">
        <v>152</v>
      </c>
      <c r="C29" s="113">
        <v>1434792</v>
      </c>
      <c r="D29" s="100">
        <f t="shared" si="23"/>
        <v>119566</v>
      </c>
      <c r="E29" s="100">
        <f t="shared" si="23"/>
        <v>119566</v>
      </c>
      <c r="F29" s="100">
        <f t="shared" si="23"/>
        <v>119566</v>
      </c>
      <c r="G29" s="114">
        <f t="shared" si="27"/>
        <v>358698</v>
      </c>
      <c r="H29" s="181" t="s">
        <v>143</v>
      </c>
      <c r="I29" s="100">
        <f t="shared" si="24"/>
        <v>119566</v>
      </c>
      <c r="J29" s="100">
        <f t="shared" si="24"/>
        <v>119566</v>
      </c>
      <c r="K29" s="100">
        <f t="shared" si="24"/>
        <v>119566</v>
      </c>
      <c r="L29" s="114">
        <f t="shared" si="28"/>
        <v>358698</v>
      </c>
      <c r="M29" s="181" t="s">
        <v>143</v>
      </c>
      <c r="N29" s="100">
        <f t="shared" si="25"/>
        <v>119566</v>
      </c>
      <c r="O29" s="100">
        <f t="shared" si="25"/>
        <v>119566</v>
      </c>
      <c r="P29" s="100">
        <f t="shared" si="25"/>
        <v>119566</v>
      </c>
      <c r="Q29" s="86">
        <f t="shared" si="29"/>
        <v>358698</v>
      </c>
      <c r="R29" s="87" t="s">
        <v>143</v>
      </c>
      <c r="S29" s="100">
        <f t="shared" si="26"/>
        <v>119566</v>
      </c>
      <c r="T29" s="100">
        <f t="shared" si="26"/>
        <v>119566</v>
      </c>
      <c r="U29" s="100">
        <f t="shared" si="26"/>
        <v>119566</v>
      </c>
      <c r="V29" s="86">
        <f t="shared" si="30"/>
        <v>358698</v>
      </c>
      <c r="W29" s="80"/>
      <c r="X29" s="77"/>
    </row>
    <row r="30" spans="1:24" ht="47.25" customHeight="1" x14ac:dyDescent="0.35">
      <c r="A30" s="149">
        <v>4</v>
      </c>
      <c r="B30" s="148" t="s">
        <v>18</v>
      </c>
      <c r="C30" s="113">
        <v>60000</v>
      </c>
      <c r="D30" s="100">
        <f t="shared" si="23"/>
        <v>5000</v>
      </c>
      <c r="E30" s="100">
        <f t="shared" si="23"/>
        <v>5000</v>
      </c>
      <c r="F30" s="100">
        <f t="shared" si="23"/>
        <v>5000</v>
      </c>
      <c r="G30" s="114">
        <f t="shared" si="27"/>
        <v>15000</v>
      </c>
      <c r="H30" s="181" t="s">
        <v>143</v>
      </c>
      <c r="I30" s="100">
        <f t="shared" si="24"/>
        <v>5000</v>
      </c>
      <c r="J30" s="100">
        <f t="shared" si="24"/>
        <v>5000</v>
      </c>
      <c r="K30" s="100">
        <f t="shared" si="24"/>
        <v>5000</v>
      </c>
      <c r="L30" s="114">
        <f t="shared" si="28"/>
        <v>15000</v>
      </c>
      <c r="M30" s="181" t="s">
        <v>143</v>
      </c>
      <c r="N30" s="100">
        <f t="shared" si="25"/>
        <v>5000</v>
      </c>
      <c r="O30" s="100">
        <f t="shared" si="25"/>
        <v>5000</v>
      </c>
      <c r="P30" s="100">
        <f t="shared" si="25"/>
        <v>5000</v>
      </c>
      <c r="Q30" s="86">
        <f>SUM(N30:P30)</f>
        <v>15000</v>
      </c>
      <c r="R30" s="87" t="s">
        <v>143</v>
      </c>
      <c r="S30" s="100">
        <f t="shared" si="26"/>
        <v>5000</v>
      </c>
      <c r="T30" s="100">
        <f t="shared" si="26"/>
        <v>5000</v>
      </c>
      <c r="U30" s="100">
        <f t="shared" si="26"/>
        <v>5000</v>
      </c>
      <c r="V30" s="86">
        <f t="shared" si="30"/>
        <v>15000</v>
      </c>
      <c r="W30" s="80" t="s">
        <v>143</v>
      </c>
      <c r="X30" s="77"/>
    </row>
    <row r="31" spans="1:24" ht="47.25" customHeight="1" x14ac:dyDescent="0.35">
      <c r="A31" s="149">
        <v>5</v>
      </c>
      <c r="B31" s="148" t="s">
        <v>15</v>
      </c>
      <c r="C31" s="113">
        <v>0</v>
      </c>
      <c r="D31" s="100">
        <v>0</v>
      </c>
      <c r="E31" s="100">
        <v>0</v>
      </c>
      <c r="F31" s="100">
        <v>0</v>
      </c>
      <c r="G31" s="114">
        <v>0</v>
      </c>
      <c r="H31" s="181" t="s">
        <v>143</v>
      </c>
      <c r="I31" s="100">
        <f t="shared" si="24"/>
        <v>0</v>
      </c>
      <c r="J31" s="100">
        <f t="shared" si="24"/>
        <v>0</v>
      </c>
      <c r="K31" s="100">
        <f t="shared" si="24"/>
        <v>0</v>
      </c>
      <c r="L31" s="114">
        <f t="shared" si="28"/>
        <v>0</v>
      </c>
      <c r="M31" s="181" t="s">
        <v>143</v>
      </c>
      <c r="N31" s="100">
        <f t="shared" si="25"/>
        <v>0</v>
      </c>
      <c r="O31" s="100">
        <f t="shared" si="25"/>
        <v>0</v>
      </c>
      <c r="P31" s="100">
        <f t="shared" si="25"/>
        <v>0</v>
      </c>
      <c r="Q31" s="86">
        <f t="shared" si="29"/>
        <v>0</v>
      </c>
      <c r="R31" s="87" t="s">
        <v>143</v>
      </c>
      <c r="S31" s="100">
        <f t="shared" si="26"/>
        <v>0</v>
      </c>
      <c r="T31" s="100">
        <f t="shared" si="26"/>
        <v>0</v>
      </c>
      <c r="U31" s="100">
        <f t="shared" si="26"/>
        <v>0</v>
      </c>
      <c r="V31" s="86">
        <f t="shared" si="30"/>
        <v>0</v>
      </c>
      <c r="W31" s="80" t="s">
        <v>143</v>
      </c>
      <c r="X31" s="77"/>
    </row>
    <row r="32" spans="1:24" ht="47.25" customHeight="1" x14ac:dyDescent="0.35">
      <c r="A32" s="153"/>
      <c r="B32" s="149" t="s">
        <v>19</v>
      </c>
      <c r="C32" s="117">
        <f>SUM(C27:C31)</f>
        <v>2924792</v>
      </c>
      <c r="D32" s="117">
        <f>SUM(D27:D31)</f>
        <v>243732.66666666669</v>
      </c>
      <c r="E32" s="117">
        <f t="shared" ref="E32:W32" si="31">SUM(E27:E31)</f>
        <v>243732.66666666669</v>
      </c>
      <c r="F32" s="117">
        <f t="shared" si="31"/>
        <v>243732.66666666669</v>
      </c>
      <c r="G32" s="117">
        <f t="shared" si="31"/>
        <v>731198</v>
      </c>
      <c r="H32" s="117">
        <f>SUM(H27:H31)</f>
        <v>0</v>
      </c>
      <c r="I32" s="117">
        <f t="shared" si="31"/>
        <v>243732.66666666669</v>
      </c>
      <c r="J32" s="117">
        <f t="shared" si="31"/>
        <v>243732.66666666669</v>
      </c>
      <c r="K32" s="117">
        <f t="shared" si="31"/>
        <v>243732.66666666669</v>
      </c>
      <c r="L32" s="117">
        <f t="shared" si="31"/>
        <v>731198</v>
      </c>
      <c r="M32" s="117">
        <f t="shared" si="31"/>
        <v>0</v>
      </c>
      <c r="N32" s="117">
        <f t="shared" si="31"/>
        <v>243732.66666666669</v>
      </c>
      <c r="O32" s="117">
        <f t="shared" si="31"/>
        <v>243732.66666666669</v>
      </c>
      <c r="P32" s="117">
        <f t="shared" si="31"/>
        <v>243732.66666666669</v>
      </c>
      <c r="Q32" s="117">
        <f>SUM(Q27:Q31)</f>
        <v>731198</v>
      </c>
      <c r="R32" s="117">
        <f t="shared" si="31"/>
        <v>0</v>
      </c>
      <c r="S32" s="117">
        <f t="shared" si="31"/>
        <v>243732.66666666669</v>
      </c>
      <c r="T32" s="117">
        <f t="shared" si="31"/>
        <v>243732.66666666669</v>
      </c>
      <c r="U32" s="117">
        <f t="shared" si="31"/>
        <v>243732.66666666669</v>
      </c>
      <c r="V32" s="117">
        <f t="shared" si="31"/>
        <v>731198</v>
      </c>
      <c r="W32" s="56">
        <f t="shared" si="31"/>
        <v>0</v>
      </c>
      <c r="X32" s="55"/>
    </row>
    <row r="33" spans="1:24" ht="47.25" customHeight="1" x14ac:dyDescent="0.4">
      <c r="A33" s="258" t="s">
        <v>179</v>
      </c>
      <c r="B33" s="259"/>
      <c r="C33" s="259"/>
      <c r="D33" s="78"/>
      <c r="E33" s="119"/>
      <c r="F33" s="119"/>
      <c r="G33" s="119"/>
      <c r="H33" s="119"/>
      <c r="I33" s="119"/>
      <c r="J33" s="119"/>
      <c r="K33" s="119"/>
      <c r="L33" s="119"/>
      <c r="M33" s="119"/>
      <c r="N33" s="83"/>
      <c r="O33" s="83"/>
      <c r="P33" s="83"/>
      <c r="Q33" s="89"/>
      <c r="R33" s="89"/>
      <c r="S33" s="89"/>
      <c r="T33" s="89"/>
      <c r="U33" s="89"/>
      <c r="V33" s="89"/>
      <c r="W33" s="83"/>
      <c r="X33" s="75"/>
    </row>
    <row r="34" spans="1:24" ht="47.25" customHeight="1" x14ac:dyDescent="0.35">
      <c r="A34" s="149">
        <v>1</v>
      </c>
      <c r="B34" s="154" t="s">
        <v>20</v>
      </c>
      <c r="C34" s="113">
        <v>12000</v>
      </c>
      <c r="D34" s="100">
        <f t="shared" ref="D34:F38" si="32">$C34/12</f>
        <v>1000</v>
      </c>
      <c r="E34" s="100">
        <f t="shared" si="32"/>
        <v>1000</v>
      </c>
      <c r="F34" s="100">
        <f t="shared" si="32"/>
        <v>1000</v>
      </c>
      <c r="G34" s="114">
        <f>SUM(D34:F34)</f>
        <v>3000</v>
      </c>
      <c r="H34" s="181" t="s">
        <v>143</v>
      </c>
      <c r="I34" s="100">
        <f t="shared" ref="I34:K38" si="33">$C34/12</f>
        <v>1000</v>
      </c>
      <c r="J34" s="100">
        <f t="shared" si="33"/>
        <v>1000</v>
      </c>
      <c r="K34" s="100">
        <f t="shared" si="33"/>
        <v>1000</v>
      </c>
      <c r="L34" s="114">
        <f>SUM(I34:K34)</f>
        <v>3000</v>
      </c>
      <c r="M34" s="181" t="s">
        <v>143</v>
      </c>
      <c r="N34" s="100">
        <f t="shared" ref="N34:P38" si="34">$C34/12</f>
        <v>1000</v>
      </c>
      <c r="O34" s="100">
        <f t="shared" si="34"/>
        <v>1000</v>
      </c>
      <c r="P34" s="100">
        <f t="shared" si="34"/>
        <v>1000</v>
      </c>
      <c r="Q34" s="86">
        <f>SUM(N34:P34)</f>
        <v>3000</v>
      </c>
      <c r="R34" s="87" t="s">
        <v>143</v>
      </c>
      <c r="S34" s="100">
        <f t="shared" ref="S34:U38" si="35">$C34/12</f>
        <v>1000</v>
      </c>
      <c r="T34" s="100">
        <f t="shared" si="35"/>
        <v>1000</v>
      </c>
      <c r="U34" s="100">
        <f t="shared" si="35"/>
        <v>1000</v>
      </c>
      <c r="V34" s="86">
        <f>SUM(S34:U34)</f>
        <v>3000</v>
      </c>
      <c r="W34" s="80" t="s">
        <v>143</v>
      </c>
      <c r="X34" s="74"/>
    </row>
    <row r="35" spans="1:24" ht="47.25" customHeight="1" x14ac:dyDescent="0.35">
      <c r="A35" s="149">
        <v>2</v>
      </c>
      <c r="B35" s="154" t="s">
        <v>202</v>
      </c>
      <c r="C35" s="113">
        <v>25000</v>
      </c>
      <c r="D35" s="100">
        <f t="shared" si="32"/>
        <v>2083.3333333333335</v>
      </c>
      <c r="E35" s="100">
        <f t="shared" si="32"/>
        <v>2083.3333333333335</v>
      </c>
      <c r="F35" s="100">
        <f t="shared" si="32"/>
        <v>2083.3333333333335</v>
      </c>
      <c r="G35" s="114">
        <f>SUM(D35:F35)</f>
        <v>6250</v>
      </c>
      <c r="H35" s="181" t="s">
        <v>143</v>
      </c>
      <c r="I35" s="100">
        <f t="shared" si="33"/>
        <v>2083.3333333333335</v>
      </c>
      <c r="J35" s="100">
        <f t="shared" si="33"/>
        <v>2083.3333333333335</v>
      </c>
      <c r="K35" s="100">
        <f t="shared" si="33"/>
        <v>2083.3333333333335</v>
      </c>
      <c r="L35" s="114">
        <f t="shared" ref="L35:L37" si="36">SUM(I35:K35)</f>
        <v>6250</v>
      </c>
      <c r="M35" s="181" t="s">
        <v>143</v>
      </c>
      <c r="N35" s="100">
        <f t="shared" si="34"/>
        <v>2083.3333333333335</v>
      </c>
      <c r="O35" s="100">
        <f t="shared" si="34"/>
        <v>2083.3333333333335</v>
      </c>
      <c r="P35" s="100">
        <f t="shared" si="34"/>
        <v>2083.3333333333335</v>
      </c>
      <c r="Q35" s="86">
        <f t="shared" si="29"/>
        <v>6250</v>
      </c>
      <c r="R35" s="87" t="s">
        <v>143</v>
      </c>
      <c r="S35" s="100">
        <f t="shared" si="35"/>
        <v>2083.3333333333335</v>
      </c>
      <c r="T35" s="100">
        <f t="shared" si="35"/>
        <v>2083.3333333333335</v>
      </c>
      <c r="U35" s="100">
        <f t="shared" si="35"/>
        <v>2083.3333333333335</v>
      </c>
      <c r="V35" s="86">
        <f t="shared" ref="V35:V38" si="37">SUM(S35:U35)</f>
        <v>6250</v>
      </c>
      <c r="W35" s="80" t="s">
        <v>143</v>
      </c>
      <c r="X35" s="74"/>
    </row>
    <row r="36" spans="1:24" ht="47.25" customHeight="1" x14ac:dyDescent="0.35">
      <c r="A36" s="149">
        <v>3</v>
      </c>
      <c r="B36" s="154" t="s">
        <v>21</v>
      </c>
      <c r="C36" s="113">
        <v>90000</v>
      </c>
      <c r="D36" s="100">
        <f t="shared" si="32"/>
        <v>7500</v>
      </c>
      <c r="E36" s="100">
        <f t="shared" si="32"/>
        <v>7500</v>
      </c>
      <c r="F36" s="100">
        <f t="shared" si="32"/>
        <v>7500</v>
      </c>
      <c r="G36" s="114">
        <f t="shared" ref="G36:G38" si="38">SUM(D36:F36)</f>
        <v>22500</v>
      </c>
      <c r="H36" s="181" t="s">
        <v>143</v>
      </c>
      <c r="I36" s="100">
        <f t="shared" si="33"/>
        <v>7500</v>
      </c>
      <c r="J36" s="100">
        <f t="shared" si="33"/>
        <v>7500</v>
      </c>
      <c r="K36" s="100">
        <f t="shared" si="33"/>
        <v>7500</v>
      </c>
      <c r="L36" s="114">
        <f t="shared" si="36"/>
        <v>22500</v>
      </c>
      <c r="M36" s="181" t="s">
        <v>143</v>
      </c>
      <c r="N36" s="100">
        <f t="shared" si="34"/>
        <v>7500</v>
      </c>
      <c r="O36" s="100">
        <f t="shared" si="34"/>
        <v>7500</v>
      </c>
      <c r="P36" s="100">
        <f t="shared" si="34"/>
        <v>7500</v>
      </c>
      <c r="Q36" s="86">
        <f t="shared" si="29"/>
        <v>22500</v>
      </c>
      <c r="R36" s="87" t="s">
        <v>143</v>
      </c>
      <c r="S36" s="100">
        <f t="shared" si="35"/>
        <v>7500</v>
      </c>
      <c r="T36" s="100">
        <f t="shared" si="35"/>
        <v>7500</v>
      </c>
      <c r="U36" s="100">
        <f t="shared" si="35"/>
        <v>7500</v>
      </c>
      <c r="V36" s="86">
        <f t="shared" si="37"/>
        <v>22500</v>
      </c>
      <c r="W36" s="80" t="s">
        <v>143</v>
      </c>
      <c r="X36" s="74"/>
    </row>
    <row r="37" spans="1:24" ht="47.25" customHeight="1" x14ac:dyDescent="0.35">
      <c r="A37" s="149">
        <v>4</v>
      </c>
      <c r="B37" s="154" t="s">
        <v>22</v>
      </c>
      <c r="C37" s="113">
        <v>20000</v>
      </c>
      <c r="D37" s="100">
        <f t="shared" si="32"/>
        <v>1666.6666666666667</v>
      </c>
      <c r="E37" s="100">
        <f t="shared" si="32"/>
        <v>1666.6666666666667</v>
      </c>
      <c r="F37" s="100">
        <f t="shared" si="32"/>
        <v>1666.6666666666667</v>
      </c>
      <c r="G37" s="114">
        <f t="shared" si="38"/>
        <v>5000</v>
      </c>
      <c r="H37" s="181" t="s">
        <v>143</v>
      </c>
      <c r="I37" s="100">
        <f t="shared" si="33"/>
        <v>1666.6666666666667</v>
      </c>
      <c r="J37" s="100">
        <f t="shared" si="33"/>
        <v>1666.6666666666667</v>
      </c>
      <c r="K37" s="100">
        <f t="shared" si="33"/>
        <v>1666.6666666666667</v>
      </c>
      <c r="L37" s="114">
        <f t="shared" si="36"/>
        <v>5000</v>
      </c>
      <c r="M37" s="181" t="s">
        <v>143</v>
      </c>
      <c r="N37" s="100">
        <f t="shared" si="34"/>
        <v>1666.6666666666667</v>
      </c>
      <c r="O37" s="100">
        <f t="shared" si="34"/>
        <v>1666.6666666666667</v>
      </c>
      <c r="P37" s="100">
        <f t="shared" si="34"/>
        <v>1666.6666666666667</v>
      </c>
      <c r="Q37" s="86">
        <f t="shared" si="29"/>
        <v>5000</v>
      </c>
      <c r="R37" s="87" t="s">
        <v>143</v>
      </c>
      <c r="S37" s="100">
        <f t="shared" si="35"/>
        <v>1666.6666666666667</v>
      </c>
      <c r="T37" s="100">
        <f t="shared" si="35"/>
        <v>1666.6666666666667</v>
      </c>
      <c r="U37" s="100">
        <f t="shared" si="35"/>
        <v>1666.6666666666667</v>
      </c>
      <c r="V37" s="86">
        <f t="shared" si="37"/>
        <v>5000</v>
      </c>
      <c r="W37" s="80" t="s">
        <v>143</v>
      </c>
      <c r="X37" s="77"/>
    </row>
    <row r="38" spans="1:24" ht="47.25" customHeight="1" x14ac:dyDescent="0.35">
      <c r="A38" s="149">
        <v>5</v>
      </c>
      <c r="B38" s="154" t="s">
        <v>23</v>
      </c>
      <c r="C38" s="113">
        <v>20000</v>
      </c>
      <c r="D38" s="100">
        <f t="shared" si="32"/>
        <v>1666.6666666666667</v>
      </c>
      <c r="E38" s="100">
        <f t="shared" si="32"/>
        <v>1666.6666666666667</v>
      </c>
      <c r="F38" s="100">
        <f t="shared" si="32"/>
        <v>1666.6666666666667</v>
      </c>
      <c r="G38" s="114">
        <f t="shared" si="38"/>
        <v>5000</v>
      </c>
      <c r="H38" s="181" t="s">
        <v>143</v>
      </c>
      <c r="I38" s="100">
        <f t="shared" si="33"/>
        <v>1666.6666666666667</v>
      </c>
      <c r="J38" s="100">
        <f t="shared" si="33"/>
        <v>1666.6666666666667</v>
      </c>
      <c r="K38" s="100">
        <f t="shared" si="33"/>
        <v>1666.6666666666667</v>
      </c>
      <c r="L38" s="114">
        <f>SUM(I38:K38)</f>
        <v>5000</v>
      </c>
      <c r="M38" s="181" t="s">
        <v>143</v>
      </c>
      <c r="N38" s="100">
        <f t="shared" si="34"/>
        <v>1666.6666666666667</v>
      </c>
      <c r="O38" s="100">
        <f t="shared" si="34"/>
        <v>1666.6666666666667</v>
      </c>
      <c r="P38" s="100">
        <f t="shared" si="34"/>
        <v>1666.6666666666667</v>
      </c>
      <c r="Q38" s="86">
        <f t="shared" si="29"/>
        <v>5000</v>
      </c>
      <c r="R38" s="87" t="s">
        <v>143</v>
      </c>
      <c r="S38" s="100">
        <f t="shared" si="35"/>
        <v>1666.6666666666667</v>
      </c>
      <c r="T38" s="100">
        <f t="shared" si="35"/>
        <v>1666.6666666666667</v>
      </c>
      <c r="U38" s="100">
        <f t="shared" si="35"/>
        <v>1666.6666666666667</v>
      </c>
      <c r="V38" s="86">
        <f t="shared" si="37"/>
        <v>5000</v>
      </c>
      <c r="W38" s="80" t="s">
        <v>143</v>
      </c>
      <c r="X38" s="77"/>
    </row>
    <row r="39" spans="1:24" ht="47.25" customHeight="1" x14ac:dyDescent="0.35">
      <c r="A39" s="153"/>
      <c r="B39" s="149" t="s">
        <v>16</v>
      </c>
      <c r="C39" s="81">
        <f>G39+L39+Q39+V39</f>
        <v>167000</v>
      </c>
      <c r="D39" s="81">
        <f>SUM(D34:D38)</f>
        <v>13916.666666666666</v>
      </c>
      <c r="E39" s="81">
        <f t="shared" ref="E39:W39" si="39">SUM(E34:E38)</f>
        <v>13916.666666666666</v>
      </c>
      <c r="F39" s="81">
        <f t="shared" si="39"/>
        <v>13916.666666666666</v>
      </c>
      <c r="G39" s="81">
        <f>SUM(G34:G38)</f>
        <v>41750</v>
      </c>
      <c r="H39" s="81">
        <f>SUM(H34:H38)</f>
        <v>0</v>
      </c>
      <c r="I39" s="81">
        <f t="shared" si="39"/>
        <v>13916.666666666666</v>
      </c>
      <c r="J39" s="81">
        <f t="shared" si="39"/>
        <v>13916.666666666666</v>
      </c>
      <c r="K39" s="81">
        <f t="shared" si="39"/>
        <v>13916.666666666666</v>
      </c>
      <c r="L39" s="81">
        <f t="shared" si="39"/>
        <v>41750</v>
      </c>
      <c r="M39" s="81">
        <f t="shared" si="39"/>
        <v>0</v>
      </c>
      <c r="N39" s="81">
        <f t="shared" si="39"/>
        <v>13916.666666666666</v>
      </c>
      <c r="O39" s="81">
        <f t="shared" si="39"/>
        <v>13916.666666666666</v>
      </c>
      <c r="P39" s="81">
        <f t="shared" si="39"/>
        <v>13916.666666666666</v>
      </c>
      <c r="Q39" s="81">
        <f>SUM(Q34:Q38)</f>
        <v>41750</v>
      </c>
      <c r="R39" s="81">
        <f t="shared" si="39"/>
        <v>0</v>
      </c>
      <c r="S39" s="81">
        <f t="shared" si="39"/>
        <v>13916.666666666666</v>
      </c>
      <c r="T39" s="81">
        <f t="shared" si="39"/>
        <v>13916.666666666666</v>
      </c>
      <c r="U39" s="81">
        <f t="shared" si="39"/>
        <v>13916.666666666666</v>
      </c>
      <c r="V39" s="81">
        <f t="shared" si="39"/>
        <v>41750</v>
      </c>
      <c r="W39" s="55">
        <f t="shared" si="39"/>
        <v>0</v>
      </c>
      <c r="X39" s="55"/>
    </row>
    <row r="40" spans="1:24" ht="47.25" customHeight="1" thickBot="1" x14ac:dyDescent="0.45">
      <c r="A40" s="260" t="s">
        <v>181</v>
      </c>
      <c r="B40" s="260"/>
      <c r="C40" s="260"/>
      <c r="D40" s="120"/>
      <c r="E40" s="116"/>
      <c r="F40" s="116"/>
      <c r="G40" s="116"/>
      <c r="H40" s="84"/>
      <c r="I40" s="116"/>
      <c r="J40" s="116"/>
      <c r="K40" s="116"/>
      <c r="L40" s="116"/>
      <c r="M40" s="84"/>
      <c r="N40" s="83"/>
      <c r="O40" s="83"/>
      <c r="P40" s="83"/>
      <c r="Q40" s="89"/>
      <c r="R40" s="89"/>
      <c r="S40" s="89"/>
      <c r="T40" s="89"/>
      <c r="U40" s="89"/>
      <c r="V40" s="89"/>
      <c r="W40" s="83"/>
      <c r="X40" s="75"/>
    </row>
    <row r="41" spans="1:24" ht="47.25" customHeight="1" x14ac:dyDescent="0.35">
      <c r="A41" s="155">
        <v>1</v>
      </c>
      <c r="B41" s="156" t="s">
        <v>151</v>
      </c>
      <c r="C41" s="121">
        <v>658370</v>
      </c>
      <c r="D41" s="100">
        <f t="shared" ref="D41:F44" si="40">$C41/12</f>
        <v>54864.166666666664</v>
      </c>
      <c r="E41" s="100">
        <f t="shared" si="40"/>
        <v>54864.166666666664</v>
      </c>
      <c r="F41" s="100">
        <f t="shared" si="40"/>
        <v>54864.166666666664</v>
      </c>
      <c r="G41" s="114">
        <f>SUM(D41+E41+F41)</f>
        <v>164592.5</v>
      </c>
      <c r="H41" s="181" t="s">
        <v>143</v>
      </c>
      <c r="I41" s="100">
        <f t="shared" ref="I41:K44" si="41">$C41/12</f>
        <v>54864.166666666664</v>
      </c>
      <c r="J41" s="100">
        <f t="shared" si="41"/>
        <v>54864.166666666664</v>
      </c>
      <c r="K41" s="100">
        <f t="shared" si="41"/>
        <v>54864.166666666664</v>
      </c>
      <c r="L41" s="114">
        <f>SUM(I41+J41+K41)</f>
        <v>164592.5</v>
      </c>
      <c r="M41" s="181" t="s">
        <v>143</v>
      </c>
      <c r="N41" s="100">
        <f t="shared" ref="N41:P43" si="42">$C41/12</f>
        <v>54864.166666666664</v>
      </c>
      <c r="O41" s="100">
        <f t="shared" si="42"/>
        <v>54864.166666666664</v>
      </c>
      <c r="P41" s="100">
        <f t="shared" si="42"/>
        <v>54864.166666666664</v>
      </c>
      <c r="Q41" s="86">
        <f>SUM(N41:P41)</f>
        <v>164592.5</v>
      </c>
      <c r="R41" s="87" t="s">
        <v>143</v>
      </c>
      <c r="S41" s="100">
        <f t="shared" ref="S41:U43" si="43">$C41/12</f>
        <v>54864.166666666664</v>
      </c>
      <c r="T41" s="100">
        <f t="shared" si="43"/>
        <v>54864.166666666664</v>
      </c>
      <c r="U41" s="100">
        <f t="shared" si="43"/>
        <v>54864.166666666664</v>
      </c>
      <c r="V41" s="86">
        <f>SUM(S41:U41)</f>
        <v>164592.5</v>
      </c>
      <c r="W41" s="80" t="s">
        <v>143</v>
      </c>
      <c r="X41" s="74"/>
    </row>
    <row r="42" spans="1:24" ht="47.25" customHeight="1" x14ac:dyDescent="0.35">
      <c r="A42" s="155">
        <v>3</v>
      </c>
      <c r="B42" s="156" t="s">
        <v>168</v>
      </c>
      <c r="C42" s="121">
        <v>150000</v>
      </c>
      <c r="D42" s="100">
        <f t="shared" si="40"/>
        <v>12500</v>
      </c>
      <c r="E42" s="100">
        <f t="shared" si="40"/>
        <v>12500</v>
      </c>
      <c r="F42" s="100">
        <f t="shared" si="40"/>
        <v>12500</v>
      </c>
      <c r="G42" s="114">
        <f t="shared" ref="G42:G43" si="44">SUM(D42+E42+F42)</f>
        <v>37500</v>
      </c>
      <c r="H42" s="181" t="s">
        <v>143</v>
      </c>
      <c r="I42" s="100">
        <f t="shared" si="41"/>
        <v>12500</v>
      </c>
      <c r="J42" s="100">
        <f t="shared" si="41"/>
        <v>12500</v>
      </c>
      <c r="K42" s="100">
        <f t="shared" si="41"/>
        <v>12500</v>
      </c>
      <c r="L42" s="114">
        <f t="shared" ref="L42" si="45">SUM(I42+J42+K42)</f>
        <v>37500</v>
      </c>
      <c r="M42" s="181" t="s">
        <v>143</v>
      </c>
      <c r="N42" s="100">
        <f t="shared" si="42"/>
        <v>12500</v>
      </c>
      <c r="O42" s="100">
        <f t="shared" si="42"/>
        <v>12500</v>
      </c>
      <c r="P42" s="100">
        <f t="shared" si="42"/>
        <v>12500</v>
      </c>
      <c r="Q42" s="86">
        <f t="shared" ref="Q42:Q43" si="46">SUM(N42:P42)</f>
        <v>37500</v>
      </c>
      <c r="R42" s="87" t="s">
        <v>143</v>
      </c>
      <c r="S42" s="100">
        <f t="shared" si="43"/>
        <v>12500</v>
      </c>
      <c r="T42" s="100">
        <f t="shared" si="43"/>
        <v>12500</v>
      </c>
      <c r="U42" s="100">
        <f t="shared" si="43"/>
        <v>12500</v>
      </c>
      <c r="V42" s="86">
        <f t="shared" ref="V42:V43" si="47">SUM(S42:U42)</f>
        <v>37500</v>
      </c>
      <c r="W42" s="80" t="s">
        <v>143</v>
      </c>
      <c r="X42" s="77"/>
    </row>
    <row r="43" spans="1:24" ht="47.25" customHeight="1" x14ac:dyDescent="0.35">
      <c r="A43" s="155">
        <v>4</v>
      </c>
      <c r="B43" s="156" t="s">
        <v>18</v>
      </c>
      <c r="C43" s="121">
        <v>20000</v>
      </c>
      <c r="D43" s="100">
        <f t="shared" si="40"/>
        <v>1666.6666666666667</v>
      </c>
      <c r="E43" s="100">
        <f t="shared" si="40"/>
        <v>1666.6666666666667</v>
      </c>
      <c r="F43" s="100">
        <f t="shared" si="40"/>
        <v>1666.6666666666667</v>
      </c>
      <c r="G43" s="114">
        <f t="shared" si="44"/>
        <v>5000</v>
      </c>
      <c r="H43" s="181" t="s">
        <v>143</v>
      </c>
      <c r="I43" s="100">
        <f t="shared" si="41"/>
        <v>1666.6666666666667</v>
      </c>
      <c r="J43" s="100">
        <f t="shared" si="41"/>
        <v>1666.6666666666667</v>
      </c>
      <c r="K43" s="100">
        <f t="shared" si="41"/>
        <v>1666.6666666666667</v>
      </c>
      <c r="L43" s="114">
        <f t="shared" ref="L43" si="48">SUM(I43+J43+K43)</f>
        <v>5000</v>
      </c>
      <c r="M43" s="181" t="s">
        <v>143</v>
      </c>
      <c r="N43" s="100">
        <f t="shared" si="42"/>
        <v>1666.6666666666667</v>
      </c>
      <c r="O43" s="100">
        <f t="shared" si="42"/>
        <v>1666.6666666666667</v>
      </c>
      <c r="P43" s="100">
        <f t="shared" si="42"/>
        <v>1666.6666666666667</v>
      </c>
      <c r="Q43" s="86">
        <f t="shared" si="46"/>
        <v>5000</v>
      </c>
      <c r="R43" s="87" t="s">
        <v>143</v>
      </c>
      <c r="S43" s="100">
        <f t="shared" si="43"/>
        <v>1666.6666666666667</v>
      </c>
      <c r="T43" s="100">
        <f t="shared" si="43"/>
        <v>1666.6666666666667</v>
      </c>
      <c r="U43" s="100">
        <f t="shared" si="43"/>
        <v>1666.6666666666667</v>
      </c>
      <c r="V43" s="86">
        <f t="shared" si="47"/>
        <v>5000</v>
      </c>
      <c r="W43" s="80" t="s">
        <v>143</v>
      </c>
      <c r="X43" s="77"/>
    </row>
    <row r="44" spans="1:24" ht="47.25" customHeight="1" x14ac:dyDescent="0.35">
      <c r="A44" s="177"/>
      <c r="B44" s="176" t="s">
        <v>15</v>
      </c>
      <c r="C44" s="121">
        <f>G44+L44+Q44+V44</f>
        <v>0</v>
      </c>
      <c r="D44" s="100">
        <v>0</v>
      </c>
      <c r="E44" s="100">
        <f t="shared" si="40"/>
        <v>0</v>
      </c>
      <c r="F44" s="100">
        <f t="shared" si="40"/>
        <v>0</v>
      </c>
      <c r="G44" s="114">
        <v>0</v>
      </c>
      <c r="H44" s="181" t="s">
        <v>143</v>
      </c>
      <c r="I44" s="100">
        <f t="shared" si="41"/>
        <v>0</v>
      </c>
      <c r="J44" s="100">
        <f t="shared" si="41"/>
        <v>0</v>
      </c>
      <c r="K44" s="100">
        <f t="shared" si="41"/>
        <v>0</v>
      </c>
      <c r="L44" s="114">
        <v>0</v>
      </c>
      <c r="M44" s="181" t="s">
        <v>143</v>
      </c>
      <c r="N44" s="100">
        <v>0</v>
      </c>
      <c r="O44" s="100">
        <v>0</v>
      </c>
      <c r="P44" s="100">
        <v>0</v>
      </c>
      <c r="Q44" s="86">
        <v>0</v>
      </c>
      <c r="R44" s="87" t="s">
        <v>143</v>
      </c>
      <c r="S44" s="100">
        <v>0</v>
      </c>
      <c r="T44" s="100">
        <v>0</v>
      </c>
      <c r="U44" s="100">
        <v>0</v>
      </c>
      <c r="V44" s="86">
        <v>0</v>
      </c>
      <c r="W44" s="80"/>
      <c r="X44" s="178"/>
    </row>
    <row r="45" spans="1:24" ht="47.25" customHeight="1" thickBot="1" x14ac:dyDescent="0.4">
      <c r="A45" s="157"/>
      <c r="B45" s="149" t="s">
        <v>19</v>
      </c>
      <c r="C45" s="81">
        <v>828370</v>
      </c>
      <c r="D45" s="81">
        <f>SUM(D41:D44)</f>
        <v>69030.833333333328</v>
      </c>
      <c r="E45" s="81">
        <f t="shared" ref="E45:H45" si="49">SUM(E41:E44)</f>
        <v>69030.833333333328</v>
      </c>
      <c r="F45" s="81">
        <f t="shared" si="49"/>
        <v>69030.833333333328</v>
      </c>
      <c r="G45" s="81">
        <f>SUM(G41:G44)</f>
        <v>207092.5</v>
      </c>
      <c r="H45" s="81">
        <f t="shared" si="49"/>
        <v>0</v>
      </c>
      <c r="I45" s="81">
        <f t="shared" ref="I45" si="50">SUM(I41:I44)</f>
        <v>69030.833333333328</v>
      </c>
      <c r="J45" s="81">
        <f t="shared" ref="J45" si="51">SUM(J41:J44)</f>
        <v>69030.833333333328</v>
      </c>
      <c r="K45" s="81">
        <f t="shared" ref="K45:L45" si="52">SUM(K41:K44)</f>
        <v>69030.833333333328</v>
      </c>
      <c r="L45" s="81">
        <f t="shared" si="52"/>
        <v>207092.5</v>
      </c>
      <c r="M45" s="81">
        <f t="shared" ref="M45" si="53">SUM(M41:M44)</f>
        <v>0</v>
      </c>
      <c r="N45" s="81">
        <f t="shared" ref="N45" si="54">SUM(N41:N44)</f>
        <v>69030.833333333328</v>
      </c>
      <c r="O45" s="81">
        <f t="shared" ref="O45:P45" si="55">SUM(O41:O44)</f>
        <v>69030.833333333328</v>
      </c>
      <c r="P45" s="81">
        <f t="shared" si="55"/>
        <v>69030.833333333328</v>
      </c>
      <c r="Q45" s="81">
        <f t="shared" ref="Q45" si="56">SUM(Q41:Q44)</f>
        <v>207092.5</v>
      </c>
      <c r="R45" s="81">
        <f t="shared" ref="R45" si="57">SUM(R41:R44)</f>
        <v>0</v>
      </c>
      <c r="S45" s="81">
        <f t="shared" ref="S45:T45" si="58">SUM(S41:S44)</f>
        <v>69030.833333333328</v>
      </c>
      <c r="T45" s="81">
        <f t="shared" si="58"/>
        <v>69030.833333333328</v>
      </c>
      <c r="U45" s="81">
        <f t="shared" ref="U45" si="59">SUM(U41:U44)</f>
        <v>69030.833333333328</v>
      </c>
      <c r="V45" s="81">
        <f>SUM(V41:V44)</f>
        <v>207092.5</v>
      </c>
      <c r="W45" s="81">
        <f t="shared" ref="W45" si="60">SUM(W41:W44)</f>
        <v>0</v>
      </c>
      <c r="X45" s="55"/>
    </row>
    <row r="46" spans="1:24" ht="47.25" customHeight="1" thickBot="1" x14ac:dyDescent="0.45">
      <c r="A46" s="191" t="s">
        <v>170</v>
      </c>
      <c r="B46" s="192"/>
      <c r="C46" s="193"/>
      <c r="D46" s="122"/>
      <c r="E46" s="123"/>
      <c r="F46" s="123"/>
      <c r="G46" s="123"/>
      <c r="H46" s="84"/>
      <c r="I46" s="123"/>
      <c r="J46" s="123"/>
      <c r="K46" s="123"/>
      <c r="L46" s="123"/>
      <c r="M46" s="84"/>
      <c r="N46" s="83"/>
      <c r="O46" s="83"/>
      <c r="P46" s="83"/>
      <c r="Q46" s="89"/>
      <c r="R46" s="89"/>
      <c r="S46" s="89"/>
      <c r="T46" s="89"/>
      <c r="U46" s="89"/>
      <c r="V46" s="89"/>
      <c r="W46" s="83"/>
      <c r="X46" s="75"/>
    </row>
    <row r="47" spans="1:24" ht="47.25" customHeight="1" x14ac:dyDescent="0.35">
      <c r="A47" s="155">
        <v>1</v>
      </c>
      <c r="B47" s="156" t="s">
        <v>24</v>
      </c>
      <c r="C47" s="121">
        <v>1400000</v>
      </c>
      <c r="D47" s="100">
        <f t="shared" ref="D47:F49" si="61">$C47/12</f>
        <v>116666.66666666667</v>
      </c>
      <c r="E47" s="100">
        <f t="shared" si="61"/>
        <v>116666.66666666667</v>
      </c>
      <c r="F47" s="100">
        <f t="shared" si="61"/>
        <v>116666.66666666667</v>
      </c>
      <c r="G47" s="114">
        <f>SUM(D47:F47)</f>
        <v>350000</v>
      </c>
      <c r="H47" s="181" t="s">
        <v>143</v>
      </c>
      <c r="I47" s="100">
        <f t="shared" ref="I47:K49" si="62">$C47/12</f>
        <v>116666.66666666667</v>
      </c>
      <c r="J47" s="100">
        <f t="shared" si="62"/>
        <v>116666.66666666667</v>
      </c>
      <c r="K47" s="100">
        <f t="shared" si="62"/>
        <v>116666.66666666667</v>
      </c>
      <c r="L47" s="114">
        <f>SUM(I47:K47)</f>
        <v>350000</v>
      </c>
      <c r="M47" s="181" t="s">
        <v>143</v>
      </c>
      <c r="N47" s="100">
        <f t="shared" ref="N47:P49" si="63">$C47/12</f>
        <v>116666.66666666667</v>
      </c>
      <c r="O47" s="100">
        <f t="shared" si="63"/>
        <v>116666.66666666667</v>
      </c>
      <c r="P47" s="100">
        <f t="shared" si="63"/>
        <v>116666.66666666667</v>
      </c>
      <c r="Q47" s="86">
        <f>SUM(N47:P47)</f>
        <v>350000</v>
      </c>
      <c r="R47" s="87" t="s">
        <v>143</v>
      </c>
      <c r="S47" s="100">
        <f t="shared" ref="S47:U49" si="64">$C47/12</f>
        <v>116666.66666666667</v>
      </c>
      <c r="T47" s="100">
        <f t="shared" si="64"/>
        <v>116666.66666666667</v>
      </c>
      <c r="U47" s="100">
        <f t="shared" si="64"/>
        <v>116666.66666666667</v>
      </c>
      <c r="V47" s="86">
        <f>SUM(S47:U47)</f>
        <v>350000</v>
      </c>
      <c r="W47" s="80" t="s">
        <v>143</v>
      </c>
      <c r="X47" s="74"/>
    </row>
    <row r="48" spans="1:24" ht="47.25" customHeight="1" x14ac:dyDescent="0.35">
      <c r="A48" s="155">
        <v>2</v>
      </c>
      <c r="B48" s="156" t="s">
        <v>108</v>
      </c>
      <c r="C48" s="121">
        <v>50000</v>
      </c>
      <c r="D48" s="100">
        <f t="shared" si="61"/>
        <v>4166.666666666667</v>
      </c>
      <c r="E48" s="100">
        <f t="shared" si="61"/>
        <v>4166.666666666667</v>
      </c>
      <c r="F48" s="100">
        <f t="shared" si="61"/>
        <v>4166.666666666667</v>
      </c>
      <c r="G48" s="114">
        <f>SUM(D48:F48)</f>
        <v>12500</v>
      </c>
      <c r="H48" s="181" t="s">
        <v>143</v>
      </c>
      <c r="I48" s="100">
        <f t="shared" si="62"/>
        <v>4166.666666666667</v>
      </c>
      <c r="J48" s="100">
        <f t="shared" si="62"/>
        <v>4166.666666666667</v>
      </c>
      <c r="K48" s="100">
        <f t="shared" si="62"/>
        <v>4166.666666666667</v>
      </c>
      <c r="L48" s="114">
        <f>SUM(I48:K48)</f>
        <v>12500</v>
      </c>
      <c r="M48" s="181" t="s">
        <v>143</v>
      </c>
      <c r="N48" s="100">
        <f t="shared" si="63"/>
        <v>4166.666666666667</v>
      </c>
      <c r="O48" s="100">
        <f t="shared" si="63"/>
        <v>4166.666666666667</v>
      </c>
      <c r="P48" s="100">
        <f t="shared" si="63"/>
        <v>4166.666666666667</v>
      </c>
      <c r="Q48" s="86">
        <f t="shared" ref="Q48:Q49" si="65">SUM(N48:P48)</f>
        <v>12500</v>
      </c>
      <c r="R48" s="87" t="s">
        <v>143</v>
      </c>
      <c r="S48" s="100">
        <f t="shared" si="64"/>
        <v>4166.666666666667</v>
      </c>
      <c r="T48" s="100">
        <f t="shared" si="64"/>
        <v>4166.666666666667</v>
      </c>
      <c r="U48" s="100">
        <f t="shared" si="64"/>
        <v>4166.666666666667</v>
      </c>
      <c r="V48" s="86">
        <f t="shared" ref="V48:V49" si="66">SUM(S48:U48)</f>
        <v>12500</v>
      </c>
      <c r="W48" s="80" t="s">
        <v>143</v>
      </c>
      <c r="X48" s="74"/>
    </row>
    <row r="49" spans="1:24" ht="47.25" customHeight="1" x14ac:dyDescent="0.35">
      <c r="A49" s="155">
        <v>3</v>
      </c>
      <c r="B49" s="156" t="s">
        <v>109</v>
      </c>
      <c r="C49" s="121">
        <v>35000</v>
      </c>
      <c r="D49" s="100">
        <f t="shared" si="61"/>
        <v>2916.6666666666665</v>
      </c>
      <c r="E49" s="100">
        <f t="shared" si="61"/>
        <v>2916.6666666666665</v>
      </c>
      <c r="F49" s="100">
        <f t="shared" si="61"/>
        <v>2916.6666666666665</v>
      </c>
      <c r="G49" s="114">
        <f t="shared" ref="G49" si="67">SUM(D49:F49)</f>
        <v>8750</v>
      </c>
      <c r="H49" s="181" t="s">
        <v>143</v>
      </c>
      <c r="I49" s="100">
        <f t="shared" si="62"/>
        <v>2916.6666666666665</v>
      </c>
      <c r="J49" s="100">
        <f t="shared" si="62"/>
        <v>2916.6666666666665</v>
      </c>
      <c r="K49" s="100">
        <f t="shared" si="62"/>
        <v>2916.6666666666665</v>
      </c>
      <c r="L49" s="114">
        <f t="shared" ref="L49" si="68">SUM(I49:K49)</f>
        <v>8750</v>
      </c>
      <c r="M49" s="181" t="s">
        <v>143</v>
      </c>
      <c r="N49" s="100">
        <f t="shared" si="63"/>
        <v>2916.6666666666665</v>
      </c>
      <c r="O49" s="100">
        <f t="shared" si="63"/>
        <v>2916.6666666666665</v>
      </c>
      <c r="P49" s="100">
        <f t="shared" si="63"/>
        <v>2916.6666666666665</v>
      </c>
      <c r="Q49" s="86">
        <f t="shared" si="65"/>
        <v>8750</v>
      </c>
      <c r="R49" s="87" t="s">
        <v>143</v>
      </c>
      <c r="S49" s="100">
        <f t="shared" si="64"/>
        <v>2916.6666666666665</v>
      </c>
      <c r="T49" s="100">
        <f t="shared" si="64"/>
        <v>2916.6666666666665</v>
      </c>
      <c r="U49" s="100">
        <f t="shared" si="64"/>
        <v>2916.6666666666665</v>
      </c>
      <c r="V49" s="86">
        <f t="shared" si="66"/>
        <v>8750</v>
      </c>
      <c r="W49" s="80" t="s">
        <v>143</v>
      </c>
      <c r="X49" s="77"/>
    </row>
    <row r="50" spans="1:24" ht="47.25" customHeight="1" x14ac:dyDescent="0.35">
      <c r="A50" s="155">
        <v>4</v>
      </c>
      <c r="B50" s="156" t="s">
        <v>15</v>
      </c>
      <c r="C50" s="121">
        <v>0</v>
      </c>
      <c r="D50" s="100">
        <v>0</v>
      </c>
      <c r="E50" s="100">
        <v>0</v>
      </c>
      <c r="F50" s="100">
        <v>0</v>
      </c>
      <c r="G50" s="114">
        <v>0</v>
      </c>
      <c r="H50" s="181" t="s">
        <v>143</v>
      </c>
      <c r="I50" s="100">
        <v>0</v>
      </c>
      <c r="J50" s="100">
        <v>0</v>
      </c>
      <c r="K50" s="100">
        <v>0</v>
      </c>
      <c r="L50" s="114">
        <v>0</v>
      </c>
      <c r="M50" s="181" t="s">
        <v>143</v>
      </c>
      <c r="N50" s="100">
        <v>0</v>
      </c>
      <c r="O50" s="100">
        <v>0</v>
      </c>
      <c r="P50" s="100">
        <v>0</v>
      </c>
      <c r="Q50" s="86">
        <v>0</v>
      </c>
      <c r="R50" s="87" t="s">
        <v>143</v>
      </c>
      <c r="S50" s="100">
        <v>0</v>
      </c>
      <c r="T50" s="100">
        <v>0</v>
      </c>
      <c r="U50" s="100">
        <v>0</v>
      </c>
      <c r="V50" s="86">
        <v>0</v>
      </c>
      <c r="W50" s="80" t="s">
        <v>143</v>
      </c>
      <c r="X50" s="77"/>
    </row>
    <row r="51" spans="1:24" ht="47.25" customHeight="1" thickBot="1" x14ac:dyDescent="0.4">
      <c r="A51" s="157"/>
      <c r="B51" s="149" t="s">
        <v>19</v>
      </c>
      <c r="C51" s="81">
        <f>G51+L51+Q51+V51</f>
        <v>1485000</v>
      </c>
      <c r="D51" s="81">
        <f t="shared" ref="D51:F51" si="69">SUM(D47:D50)</f>
        <v>123750.00000000001</v>
      </c>
      <c r="E51" s="81">
        <f t="shared" si="69"/>
        <v>123750.00000000001</v>
      </c>
      <c r="F51" s="81">
        <f t="shared" si="69"/>
        <v>123750.00000000001</v>
      </c>
      <c r="G51" s="81">
        <f>SUM(G47:G50)</f>
        <v>371250</v>
      </c>
      <c r="H51" s="81">
        <f t="shared" ref="H51:W51" si="70">SUM(H47:H50)</f>
        <v>0</v>
      </c>
      <c r="I51" s="81">
        <f t="shared" si="70"/>
        <v>123750.00000000001</v>
      </c>
      <c r="J51" s="81">
        <f t="shared" si="70"/>
        <v>123750.00000000001</v>
      </c>
      <c r="K51" s="81">
        <f t="shared" si="70"/>
        <v>123750.00000000001</v>
      </c>
      <c r="L51" s="81">
        <f>SUM(L47:L50)</f>
        <v>371250</v>
      </c>
      <c r="M51" s="81">
        <f t="shared" si="70"/>
        <v>0</v>
      </c>
      <c r="N51" s="81">
        <f t="shared" si="70"/>
        <v>123750.00000000001</v>
      </c>
      <c r="O51" s="81">
        <f t="shared" si="70"/>
        <v>123750.00000000001</v>
      </c>
      <c r="P51" s="81">
        <f t="shared" si="70"/>
        <v>123750.00000000001</v>
      </c>
      <c r="Q51" s="81">
        <f>SUM(Q47:Q50)</f>
        <v>371250</v>
      </c>
      <c r="R51" s="81">
        <f t="shared" si="70"/>
        <v>0</v>
      </c>
      <c r="S51" s="81">
        <f t="shared" si="70"/>
        <v>123750.00000000001</v>
      </c>
      <c r="T51" s="81">
        <f t="shared" si="70"/>
        <v>123750.00000000001</v>
      </c>
      <c r="U51" s="81">
        <f t="shared" si="70"/>
        <v>123750.00000000001</v>
      </c>
      <c r="V51" s="81">
        <f t="shared" si="70"/>
        <v>371250</v>
      </c>
      <c r="W51" s="55">
        <f t="shared" si="70"/>
        <v>0</v>
      </c>
      <c r="X51" s="55"/>
    </row>
    <row r="52" spans="1:24" ht="47.25" customHeight="1" x14ac:dyDescent="0.4">
      <c r="A52" s="194" t="s">
        <v>171</v>
      </c>
      <c r="B52" s="195"/>
      <c r="C52" s="195"/>
      <c r="D52" s="124"/>
      <c r="E52" s="124"/>
      <c r="F52" s="124"/>
      <c r="G52" s="124"/>
      <c r="H52" s="84"/>
      <c r="I52" s="124"/>
      <c r="J52" s="124"/>
      <c r="K52" s="124"/>
      <c r="L52" s="124"/>
      <c r="M52" s="84"/>
      <c r="N52" s="89"/>
      <c r="O52" s="89"/>
      <c r="P52" s="89"/>
      <c r="Q52" s="89"/>
      <c r="R52" s="89"/>
      <c r="S52" s="89"/>
      <c r="T52" s="89"/>
      <c r="U52" s="89"/>
      <c r="V52" s="89"/>
      <c r="W52" s="83"/>
      <c r="X52" s="75"/>
    </row>
    <row r="53" spans="1:24" ht="47.25" customHeight="1" x14ac:dyDescent="0.35">
      <c r="A53" s="155">
        <v>1</v>
      </c>
      <c r="B53" s="156" t="s">
        <v>24</v>
      </c>
      <c r="C53" s="121">
        <v>2600000</v>
      </c>
      <c r="D53" s="100">
        <f t="shared" ref="D53:F55" si="71">$C53/12</f>
        <v>216666.66666666666</v>
      </c>
      <c r="E53" s="100">
        <f t="shared" si="71"/>
        <v>216666.66666666666</v>
      </c>
      <c r="F53" s="100">
        <f t="shared" si="71"/>
        <v>216666.66666666666</v>
      </c>
      <c r="G53" s="114">
        <f>SUM(D53:F53)</f>
        <v>650000</v>
      </c>
      <c r="H53" s="181" t="s">
        <v>143</v>
      </c>
      <c r="I53" s="100">
        <f t="shared" ref="I53:K55" si="72">$C53/12</f>
        <v>216666.66666666666</v>
      </c>
      <c r="J53" s="100">
        <f t="shared" si="72"/>
        <v>216666.66666666666</v>
      </c>
      <c r="K53" s="100">
        <f t="shared" si="72"/>
        <v>216666.66666666666</v>
      </c>
      <c r="L53" s="114">
        <f>SUM(I53:K53)</f>
        <v>650000</v>
      </c>
      <c r="M53" s="181" t="s">
        <v>143</v>
      </c>
      <c r="N53" s="100">
        <f t="shared" ref="N53:P55" si="73">$C53/12</f>
        <v>216666.66666666666</v>
      </c>
      <c r="O53" s="100">
        <f t="shared" si="73"/>
        <v>216666.66666666666</v>
      </c>
      <c r="P53" s="100">
        <f t="shared" si="73"/>
        <v>216666.66666666666</v>
      </c>
      <c r="Q53" s="86">
        <f>SUM(N53:P53)</f>
        <v>650000</v>
      </c>
      <c r="R53" s="87" t="s">
        <v>143</v>
      </c>
      <c r="S53" s="100">
        <f t="shared" ref="S53:U55" si="74">$C53/12</f>
        <v>216666.66666666666</v>
      </c>
      <c r="T53" s="100">
        <f t="shared" si="74"/>
        <v>216666.66666666666</v>
      </c>
      <c r="U53" s="100">
        <f t="shared" si="74"/>
        <v>216666.66666666666</v>
      </c>
      <c r="V53" s="86">
        <f>SUM(S53:U53)</f>
        <v>650000</v>
      </c>
      <c r="W53" s="80" t="s">
        <v>143</v>
      </c>
      <c r="X53" s="74"/>
    </row>
    <row r="54" spans="1:24" ht="47.25" customHeight="1" x14ac:dyDescent="0.35">
      <c r="A54" s="155">
        <v>2</v>
      </c>
      <c r="B54" s="156" t="s">
        <v>25</v>
      </c>
      <c r="C54" s="121">
        <v>60000</v>
      </c>
      <c r="D54" s="100">
        <f>$C54/12</f>
        <v>5000</v>
      </c>
      <c r="E54" s="100">
        <f t="shared" si="71"/>
        <v>5000</v>
      </c>
      <c r="F54" s="100">
        <f t="shared" si="71"/>
        <v>5000</v>
      </c>
      <c r="G54" s="114">
        <f>SUM(D54:F54)</f>
        <v>15000</v>
      </c>
      <c r="H54" s="181" t="s">
        <v>143</v>
      </c>
      <c r="I54" s="100">
        <f t="shared" si="72"/>
        <v>5000</v>
      </c>
      <c r="J54" s="100">
        <f t="shared" si="72"/>
        <v>5000</v>
      </c>
      <c r="K54" s="100">
        <f t="shared" si="72"/>
        <v>5000</v>
      </c>
      <c r="L54" s="114">
        <f>SUM(I54:K54)</f>
        <v>15000</v>
      </c>
      <c r="M54" s="181" t="s">
        <v>143</v>
      </c>
      <c r="N54" s="100">
        <f t="shared" si="73"/>
        <v>5000</v>
      </c>
      <c r="O54" s="100">
        <f t="shared" si="73"/>
        <v>5000</v>
      </c>
      <c r="P54" s="100">
        <f t="shared" si="73"/>
        <v>5000</v>
      </c>
      <c r="Q54" s="86">
        <f t="shared" ref="Q54:Q55" si="75">SUM(N54:P54)</f>
        <v>15000</v>
      </c>
      <c r="R54" s="87" t="s">
        <v>143</v>
      </c>
      <c r="S54" s="100">
        <f t="shared" si="74"/>
        <v>5000</v>
      </c>
      <c r="T54" s="100">
        <f t="shared" si="74"/>
        <v>5000</v>
      </c>
      <c r="U54" s="100">
        <f t="shared" si="74"/>
        <v>5000</v>
      </c>
      <c r="V54" s="86">
        <f t="shared" ref="V54:V55" si="76">SUM(S54:U54)</f>
        <v>15000</v>
      </c>
      <c r="W54" s="80" t="s">
        <v>143</v>
      </c>
      <c r="X54" s="74"/>
    </row>
    <row r="55" spans="1:24" ht="47.25" customHeight="1" x14ac:dyDescent="0.35">
      <c r="A55" s="155">
        <v>3</v>
      </c>
      <c r="B55" s="156" t="s">
        <v>110</v>
      </c>
      <c r="C55" s="121">
        <v>40000</v>
      </c>
      <c r="D55" s="100">
        <f t="shared" si="71"/>
        <v>3333.3333333333335</v>
      </c>
      <c r="E55" s="100">
        <f t="shared" si="71"/>
        <v>3333.3333333333335</v>
      </c>
      <c r="F55" s="100">
        <f t="shared" si="71"/>
        <v>3333.3333333333335</v>
      </c>
      <c r="G55" s="114">
        <f>SUM(D55:F55)</f>
        <v>10000</v>
      </c>
      <c r="H55" s="181" t="s">
        <v>143</v>
      </c>
      <c r="I55" s="100">
        <f t="shared" si="72"/>
        <v>3333.3333333333335</v>
      </c>
      <c r="J55" s="100">
        <f t="shared" si="72"/>
        <v>3333.3333333333335</v>
      </c>
      <c r="K55" s="100">
        <f t="shared" si="72"/>
        <v>3333.3333333333335</v>
      </c>
      <c r="L55" s="114">
        <f>SUM(I55:K55)</f>
        <v>10000</v>
      </c>
      <c r="M55" s="181" t="s">
        <v>143</v>
      </c>
      <c r="N55" s="100">
        <f t="shared" si="73"/>
        <v>3333.3333333333335</v>
      </c>
      <c r="O55" s="100">
        <f t="shared" si="73"/>
        <v>3333.3333333333335</v>
      </c>
      <c r="P55" s="100">
        <f t="shared" si="73"/>
        <v>3333.3333333333335</v>
      </c>
      <c r="Q55" s="86">
        <f t="shared" si="75"/>
        <v>10000</v>
      </c>
      <c r="R55" s="87" t="s">
        <v>143</v>
      </c>
      <c r="S55" s="100">
        <f t="shared" si="74"/>
        <v>3333.3333333333335</v>
      </c>
      <c r="T55" s="100">
        <f t="shared" si="74"/>
        <v>3333.3333333333335</v>
      </c>
      <c r="U55" s="100">
        <f t="shared" si="74"/>
        <v>3333.3333333333335</v>
      </c>
      <c r="V55" s="86">
        <f t="shared" si="76"/>
        <v>10000</v>
      </c>
      <c r="W55" s="80" t="s">
        <v>143</v>
      </c>
      <c r="X55" s="77"/>
    </row>
    <row r="56" spans="1:24" ht="47.25" customHeight="1" x14ac:dyDescent="0.35">
      <c r="A56" s="155">
        <v>4</v>
      </c>
      <c r="B56" s="156" t="s">
        <v>15</v>
      </c>
      <c r="C56" s="121">
        <v>0</v>
      </c>
      <c r="D56" s="100">
        <v>0</v>
      </c>
      <c r="E56" s="100">
        <v>0</v>
      </c>
      <c r="F56" s="100">
        <v>0</v>
      </c>
      <c r="G56" s="114">
        <v>0</v>
      </c>
      <c r="H56" s="181" t="s">
        <v>143</v>
      </c>
      <c r="I56" s="100">
        <v>0</v>
      </c>
      <c r="J56" s="100">
        <v>0</v>
      </c>
      <c r="K56" s="100">
        <v>0</v>
      </c>
      <c r="L56" s="114">
        <v>0</v>
      </c>
      <c r="M56" s="181" t="s">
        <v>143</v>
      </c>
      <c r="N56" s="100">
        <v>0</v>
      </c>
      <c r="O56" s="100">
        <v>0</v>
      </c>
      <c r="P56" s="100">
        <v>0</v>
      </c>
      <c r="Q56" s="86">
        <v>0</v>
      </c>
      <c r="R56" s="87" t="s">
        <v>143</v>
      </c>
      <c r="S56" s="100">
        <v>0</v>
      </c>
      <c r="T56" s="100">
        <v>0</v>
      </c>
      <c r="U56" s="100">
        <v>0</v>
      </c>
      <c r="V56" s="86">
        <v>0</v>
      </c>
      <c r="W56" s="80" t="s">
        <v>143</v>
      </c>
      <c r="X56" s="77"/>
    </row>
    <row r="57" spans="1:24" ht="47.25" customHeight="1" thickBot="1" x14ac:dyDescent="0.4">
      <c r="A57" s="157"/>
      <c r="B57" s="149" t="s">
        <v>19</v>
      </c>
      <c r="C57" s="81">
        <v>2695000</v>
      </c>
      <c r="D57" s="81">
        <v>224584</v>
      </c>
      <c r="E57" s="81">
        <v>224584</v>
      </c>
      <c r="F57" s="81">
        <v>224584</v>
      </c>
      <c r="G57" s="81">
        <v>673750</v>
      </c>
      <c r="H57" s="81">
        <f t="shared" ref="H57" si="77">SUM(H53:H56)</f>
        <v>0</v>
      </c>
      <c r="I57" s="81">
        <v>224584</v>
      </c>
      <c r="J57" s="81">
        <v>224584</v>
      </c>
      <c r="K57" s="81">
        <v>224584</v>
      </c>
      <c r="L57" s="81">
        <v>673750</v>
      </c>
      <c r="M57" s="81">
        <f t="shared" ref="M57:W57" si="78">SUM(M53:M56)</f>
        <v>0</v>
      </c>
      <c r="N57" s="81">
        <v>224584</v>
      </c>
      <c r="O57" s="81">
        <v>224584</v>
      </c>
      <c r="P57" s="81">
        <v>224584</v>
      </c>
      <c r="Q57" s="81">
        <v>673750</v>
      </c>
      <c r="R57" s="81">
        <f t="shared" si="78"/>
        <v>0</v>
      </c>
      <c r="S57" s="81">
        <v>224584</v>
      </c>
      <c r="T57" s="81">
        <v>224584</v>
      </c>
      <c r="U57" s="81">
        <v>224584</v>
      </c>
      <c r="V57" s="81">
        <v>673750</v>
      </c>
      <c r="W57" s="55">
        <f t="shared" si="78"/>
        <v>0</v>
      </c>
      <c r="X57" s="55"/>
    </row>
    <row r="58" spans="1:24" ht="47.25" customHeight="1" thickBot="1" x14ac:dyDescent="0.45">
      <c r="A58" s="196" t="s">
        <v>26</v>
      </c>
      <c r="B58" s="197"/>
      <c r="C58" s="197"/>
      <c r="D58" s="125"/>
      <c r="E58" s="125"/>
      <c r="F58" s="125"/>
      <c r="G58" s="125"/>
      <c r="H58" s="84"/>
      <c r="I58" s="125"/>
      <c r="J58" s="125"/>
      <c r="K58" s="125"/>
      <c r="L58" s="125"/>
      <c r="M58" s="84"/>
      <c r="N58" s="83"/>
      <c r="O58" s="83"/>
      <c r="P58" s="83"/>
      <c r="Q58" s="89"/>
      <c r="R58" s="89"/>
      <c r="S58" s="89"/>
      <c r="T58" s="89"/>
      <c r="U58" s="89"/>
      <c r="V58" s="89"/>
      <c r="W58" s="83"/>
      <c r="X58" s="75"/>
    </row>
    <row r="59" spans="1:24" ht="47.25" customHeight="1" x14ac:dyDescent="0.35">
      <c r="A59" s="155">
        <v>1</v>
      </c>
      <c r="B59" s="156" t="s">
        <v>134</v>
      </c>
      <c r="C59" s="121">
        <f t="shared" ref="C59:F61" ca="1" si="79">$C59/12</f>
        <v>0</v>
      </c>
      <c r="D59" s="100">
        <f t="shared" ca="1" si="79"/>
        <v>0</v>
      </c>
      <c r="E59" s="100">
        <f t="shared" ca="1" si="79"/>
        <v>0</v>
      </c>
      <c r="F59" s="100">
        <f t="shared" ca="1" si="79"/>
        <v>0</v>
      </c>
      <c r="G59" s="114">
        <f ca="1">SUM(D59+E59+F59)</f>
        <v>0</v>
      </c>
      <c r="H59" s="181" t="s">
        <v>143</v>
      </c>
      <c r="I59" s="100">
        <f t="shared" ref="I59:P61" ca="1" si="80">$C59/12</f>
        <v>0</v>
      </c>
      <c r="J59" s="100">
        <f t="shared" ca="1" si="80"/>
        <v>0</v>
      </c>
      <c r="K59" s="100">
        <f t="shared" ca="1" si="80"/>
        <v>0</v>
      </c>
      <c r="L59" s="121">
        <f ca="1">SUM(I59+J59+K59)</f>
        <v>0</v>
      </c>
      <c r="M59" s="181" t="s">
        <v>143</v>
      </c>
      <c r="N59" s="100">
        <f t="shared" ca="1" si="80"/>
        <v>0</v>
      </c>
      <c r="O59" s="100">
        <f t="shared" ca="1" si="80"/>
        <v>0</v>
      </c>
      <c r="P59" s="100">
        <f t="shared" ca="1" si="80"/>
        <v>0</v>
      </c>
      <c r="Q59" s="121">
        <f t="shared" ref="Q59:Q61" ca="1" si="81">$C59/12</f>
        <v>0</v>
      </c>
      <c r="R59" s="87" t="s">
        <v>143</v>
      </c>
      <c r="S59" s="100">
        <v>0</v>
      </c>
      <c r="T59" s="100">
        <v>0</v>
      </c>
      <c r="U59" s="100">
        <v>0</v>
      </c>
      <c r="V59" s="86">
        <v>0</v>
      </c>
      <c r="W59" s="80" t="s">
        <v>143</v>
      </c>
      <c r="X59" s="74"/>
    </row>
    <row r="60" spans="1:24" ht="47.25" customHeight="1" x14ac:dyDescent="0.35">
      <c r="A60" s="155">
        <v>2</v>
      </c>
      <c r="B60" s="156" t="s">
        <v>132</v>
      </c>
      <c r="C60" s="121">
        <f t="shared" ca="1" si="79"/>
        <v>0</v>
      </c>
      <c r="D60" s="100">
        <f t="shared" ca="1" si="79"/>
        <v>0</v>
      </c>
      <c r="E60" s="100">
        <f t="shared" ca="1" si="79"/>
        <v>0</v>
      </c>
      <c r="F60" s="100">
        <f t="shared" ca="1" si="79"/>
        <v>0</v>
      </c>
      <c r="G60" s="114">
        <f t="shared" ref="G60:G61" ca="1" si="82">SUM(D60+E60+F60)</f>
        <v>0</v>
      </c>
      <c r="H60" s="181" t="s">
        <v>143</v>
      </c>
      <c r="I60" s="100">
        <f t="shared" ca="1" si="80"/>
        <v>0</v>
      </c>
      <c r="J60" s="100">
        <f t="shared" ca="1" si="80"/>
        <v>0</v>
      </c>
      <c r="K60" s="100">
        <f t="shared" ca="1" si="80"/>
        <v>0</v>
      </c>
      <c r="L60" s="121">
        <f t="shared" ref="L60:L61" ca="1" si="83">SUM(I60+J60+K60)</f>
        <v>0</v>
      </c>
      <c r="M60" s="181" t="s">
        <v>143</v>
      </c>
      <c r="N60" s="100">
        <f t="shared" ca="1" si="80"/>
        <v>0</v>
      </c>
      <c r="O60" s="100">
        <f t="shared" ca="1" si="80"/>
        <v>0</v>
      </c>
      <c r="P60" s="100">
        <f t="shared" ca="1" si="80"/>
        <v>0</v>
      </c>
      <c r="Q60" s="121">
        <f t="shared" ca="1" si="81"/>
        <v>0</v>
      </c>
      <c r="R60" s="87" t="s">
        <v>143</v>
      </c>
      <c r="S60" s="100">
        <f t="shared" ref="S60:U61" ca="1" si="84">$C60/12</f>
        <v>0</v>
      </c>
      <c r="T60" s="100">
        <f t="shared" ca="1" si="84"/>
        <v>0</v>
      </c>
      <c r="U60" s="100">
        <f t="shared" ca="1" si="84"/>
        <v>0</v>
      </c>
      <c r="V60" s="86">
        <f t="shared" ref="V60:V61" ca="1" si="85">SUM(S60:U60)</f>
        <v>0</v>
      </c>
      <c r="W60" s="80" t="s">
        <v>143</v>
      </c>
      <c r="X60" s="77"/>
    </row>
    <row r="61" spans="1:24" ht="47.25" customHeight="1" x14ac:dyDescent="0.35">
      <c r="A61" s="155">
        <v>3</v>
      </c>
      <c r="B61" s="156" t="s">
        <v>133</v>
      </c>
      <c r="C61" s="121">
        <f t="shared" ca="1" si="79"/>
        <v>0</v>
      </c>
      <c r="D61" s="100">
        <f t="shared" ca="1" si="79"/>
        <v>0</v>
      </c>
      <c r="E61" s="100">
        <f t="shared" ca="1" si="79"/>
        <v>0</v>
      </c>
      <c r="F61" s="100">
        <f t="shared" ca="1" si="79"/>
        <v>0</v>
      </c>
      <c r="G61" s="114">
        <f t="shared" ca="1" si="82"/>
        <v>0</v>
      </c>
      <c r="H61" s="181" t="s">
        <v>143</v>
      </c>
      <c r="I61" s="100">
        <f t="shared" ca="1" si="80"/>
        <v>0</v>
      </c>
      <c r="J61" s="100">
        <f t="shared" ca="1" si="80"/>
        <v>0</v>
      </c>
      <c r="K61" s="100">
        <f t="shared" ca="1" si="80"/>
        <v>0</v>
      </c>
      <c r="L61" s="121">
        <f t="shared" ca="1" si="83"/>
        <v>0</v>
      </c>
      <c r="M61" s="181" t="s">
        <v>143</v>
      </c>
      <c r="N61" s="100">
        <f t="shared" ca="1" si="80"/>
        <v>0</v>
      </c>
      <c r="O61" s="100">
        <f t="shared" ca="1" si="80"/>
        <v>0</v>
      </c>
      <c r="P61" s="100">
        <f t="shared" ca="1" si="80"/>
        <v>0</v>
      </c>
      <c r="Q61" s="121">
        <f t="shared" ca="1" si="81"/>
        <v>0</v>
      </c>
      <c r="R61" s="87" t="s">
        <v>143</v>
      </c>
      <c r="S61" s="100">
        <f t="shared" ca="1" si="84"/>
        <v>0</v>
      </c>
      <c r="T61" s="100">
        <f t="shared" ca="1" si="84"/>
        <v>0</v>
      </c>
      <c r="U61" s="100">
        <f t="shared" ca="1" si="84"/>
        <v>0</v>
      </c>
      <c r="V61" s="86">
        <f t="shared" ca="1" si="85"/>
        <v>0</v>
      </c>
      <c r="W61" s="80" t="s">
        <v>143</v>
      </c>
      <c r="X61" s="77"/>
    </row>
    <row r="62" spans="1:24" ht="47.25" customHeight="1" thickBot="1" x14ac:dyDescent="0.4">
      <c r="A62" s="157"/>
      <c r="B62" s="149" t="s">
        <v>19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55">
        <v>0</v>
      </c>
      <c r="X62" s="55">
        <v>0</v>
      </c>
    </row>
    <row r="63" spans="1:24" ht="47.25" customHeight="1" thickBot="1" x14ac:dyDescent="0.45">
      <c r="C63" s="126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78"/>
    </row>
    <row r="64" spans="1:24" ht="47.25" customHeight="1" thickBot="1" x14ac:dyDescent="0.4">
      <c r="A64" s="15"/>
      <c r="B64" s="19" t="s">
        <v>27</v>
      </c>
      <c r="C64" s="85">
        <f>C7+C11+C25+C32+C39+C45+C51+C57+C62</f>
        <v>14875162</v>
      </c>
      <c r="D64" s="85">
        <f>D7+D11+D25+D32+D39+D45+D51+D57+D62</f>
        <v>1251597.5</v>
      </c>
      <c r="E64" s="85">
        <f>E7+E11+E25+E32+E39+E45+E51+E57+E62</f>
        <v>1251597.5</v>
      </c>
      <c r="F64" s="85">
        <f>F7+F11+F25+F32+F39+F45+F51+F57+F62</f>
        <v>1251597.5</v>
      </c>
      <c r="G64" s="85">
        <f>G7+G11+G25+G32+G39+G45+G51+G57+G62</f>
        <v>3754790.5</v>
      </c>
      <c r="H64" s="85">
        <f t="shared" ref="H64:W64" si="86">H7+H11+H25+H32+H39+H45+H51+H57+H62</f>
        <v>0</v>
      </c>
      <c r="I64" s="85">
        <f t="shared" si="86"/>
        <v>1251597.5</v>
      </c>
      <c r="J64" s="85">
        <f t="shared" si="86"/>
        <v>1251597.5</v>
      </c>
      <c r="K64" s="85">
        <f t="shared" si="86"/>
        <v>1251597.5</v>
      </c>
      <c r="L64" s="85">
        <f t="shared" si="86"/>
        <v>3754790.5</v>
      </c>
      <c r="M64" s="85">
        <f t="shared" si="86"/>
        <v>0</v>
      </c>
      <c r="N64" s="85">
        <f t="shared" si="86"/>
        <v>1251597.5</v>
      </c>
      <c r="O64" s="85">
        <f t="shared" si="86"/>
        <v>1251597.5</v>
      </c>
      <c r="P64" s="85">
        <f t="shared" si="86"/>
        <v>1251597.5</v>
      </c>
      <c r="Q64" s="85">
        <f t="shared" si="86"/>
        <v>3754790.5</v>
      </c>
      <c r="R64" s="85">
        <f t="shared" si="86"/>
        <v>0</v>
      </c>
      <c r="S64" s="85">
        <f t="shared" si="86"/>
        <v>1251597.5</v>
      </c>
      <c r="T64" s="85">
        <f t="shared" si="86"/>
        <v>1251597.5</v>
      </c>
      <c r="U64" s="85">
        <f t="shared" si="86"/>
        <v>1251597.5</v>
      </c>
      <c r="V64" s="85">
        <f t="shared" si="86"/>
        <v>3754790.5</v>
      </c>
      <c r="W64" s="85">
        <f t="shared" si="86"/>
        <v>0</v>
      </c>
      <c r="X64" s="79">
        <f>X7+X11+X25+X32+X39+X45+W66+X57+X62+X51</f>
        <v>0</v>
      </c>
    </row>
    <row r="65" spans="1:23" ht="47.25" customHeight="1" x14ac:dyDescent="0.4">
      <c r="A65" s="13"/>
      <c r="B65" s="13"/>
      <c r="C65" s="127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1:23" ht="47.25" customHeight="1" x14ac:dyDescent="0.35">
      <c r="A66" s="13"/>
      <c r="B66" s="13"/>
      <c r="C66" s="14"/>
      <c r="W66" s="7"/>
    </row>
    <row r="67" spans="1:23" ht="47.25" customHeight="1" x14ac:dyDescent="0.35">
      <c r="W67" s="7"/>
    </row>
    <row r="68" spans="1:23" ht="47.25" customHeight="1" x14ac:dyDescent="0.35">
      <c r="W68" s="7"/>
    </row>
    <row r="69" spans="1:23" ht="47.25" customHeight="1" x14ac:dyDescent="0.35">
      <c r="W69" s="7"/>
    </row>
    <row r="70" spans="1:23" ht="47.25" customHeight="1" x14ac:dyDescent="0.35">
      <c r="W70" s="7"/>
    </row>
    <row r="71" spans="1:23" ht="47.25" customHeight="1" x14ac:dyDescent="0.35">
      <c r="W71" s="7"/>
    </row>
    <row r="72" spans="1:23" ht="47.25" customHeight="1" x14ac:dyDescent="0.35">
      <c r="W72" s="7"/>
    </row>
    <row r="73" spans="1:23" ht="47.25" customHeight="1" x14ac:dyDescent="0.35">
      <c r="W73" s="7"/>
    </row>
    <row r="74" spans="1:23" ht="47.25" customHeight="1" x14ac:dyDescent="0.35">
      <c r="W74" s="7"/>
    </row>
    <row r="75" spans="1:23" ht="47.25" customHeight="1" x14ac:dyDescent="0.35">
      <c r="W75" s="7"/>
    </row>
    <row r="76" spans="1:23" ht="47.25" customHeight="1" x14ac:dyDescent="0.35">
      <c r="W76" s="7"/>
    </row>
    <row r="77" spans="1:23" ht="47.25" customHeight="1" x14ac:dyDescent="0.35">
      <c r="W77" s="7"/>
    </row>
    <row r="78" spans="1:23" ht="47.25" customHeight="1" x14ac:dyDescent="0.35">
      <c r="W78" s="7"/>
    </row>
    <row r="79" spans="1:23" ht="47.25" customHeight="1" x14ac:dyDescent="0.35">
      <c r="W79" s="7"/>
    </row>
    <row r="80" spans="1:23" ht="47.25" customHeight="1" x14ac:dyDescent="0.35">
      <c r="W80" s="7"/>
    </row>
    <row r="81" spans="23:23" ht="47.25" customHeight="1" x14ac:dyDescent="0.35">
      <c r="W81" s="7"/>
    </row>
    <row r="82" spans="23:23" ht="47.25" customHeight="1" x14ac:dyDescent="0.35">
      <c r="W82" s="7"/>
    </row>
    <row r="83" spans="23:23" ht="47.25" customHeight="1" x14ac:dyDescent="0.35">
      <c r="W83" s="7"/>
    </row>
    <row r="84" spans="23:23" ht="47.25" customHeight="1" x14ac:dyDescent="0.35">
      <c r="W84" s="7"/>
    </row>
    <row r="85" spans="23:23" ht="47.25" customHeight="1" x14ac:dyDescent="0.35">
      <c r="W85" s="7"/>
    </row>
    <row r="86" spans="23:23" ht="47.25" customHeight="1" x14ac:dyDescent="0.35">
      <c r="W86" s="7"/>
    </row>
    <row r="87" spans="23:23" ht="47.25" customHeight="1" x14ac:dyDescent="0.35">
      <c r="W87" s="7"/>
    </row>
    <row r="88" spans="23:23" ht="47.25" customHeight="1" x14ac:dyDescent="0.35">
      <c r="W88" s="7"/>
    </row>
    <row r="89" spans="23:23" ht="47.25" customHeight="1" x14ac:dyDescent="0.35">
      <c r="W89" s="7"/>
    </row>
    <row r="90" spans="23:23" ht="47.25" customHeight="1" x14ac:dyDescent="0.35">
      <c r="W90" s="7"/>
    </row>
    <row r="91" spans="23:23" ht="47.25" customHeight="1" x14ac:dyDescent="0.35">
      <c r="W91" s="7"/>
    </row>
    <row r="92" spans="23:23" ht="47.25" customHeight="1" x14ac:dyDescent="0.35">
      <c r="W92" s="7"/>
    </row>
    <row r="93" spans="23:23" ht="47.25" customHeight="1" x14ac:dyDescent="0.35">
      <c r="W93" s="7"/>
    </row>
    <row r="94" spans="23:23" ht="47.25" customHeight="1" x14ac:dyDescent="0.35">
      <c r="W94" s="7"/>
    </row>
    <row r="95" spans="23:23" ht="47.25" customHeight="1" x14ac:dyDescent="0.35">
      <c r="W95" s="7"/>
    </row>
    <row r="96" spans="23:23" ht="47.25" customHeight="1" x14ac:dyDescent="0.35">
      <c r="W96" s="7"/>
    </row>
    <row r="97" spans="23:23" ht="47.25" customHeight="1" x14ac:dyDescent="0.35">
      <c r="W97" s="7"/>
    </row>
    <row r="98" spans="23:23" ht="47.25" customHeight="1" x14ac:dyDescent="0.35">
      <c r="W98" s="7"/>
    </row>
    <row r="99" spans="23:23" ht="47.25" customHeight="1" x14ac:dyDescent="0.35">
      <c r="W99" s="7"/>
    </row>
    <row r="100" spans="23:23" ht="47.25" customHeight="1" x14ac:dyDescent="0.35">
      <c r="W100" s="7"/>
    </row>
    <row r="101" spans="23:23" ht="47.25" customHeight="1" x14ac:dyDescent="0.35">
      <c r="W101" s="7"/>
    </row>
    <row r="102" spans="23:23" ht="47.25" customHeight="1" x14ac:dyDescent="0.35">
      <c r="W102" s="7"/>
    </row>
    <row r="103" spans="23:23" ht="47.25" customHeight="1" x14ac:dyDescent="0.35">
      <c r="W103" s="7"/>
    </row>
    <row r="104" spans="23:23" ht="47.25" customHeight="1" x14ac:dyDescent="0.35">
      <c r="W104" s="7"/>
    </row>
    <row r="105" spans="23:23" ht="47.25" customHeight="1" x14ac:dyDescent="0.35">
      <c r="W105" s="7"/>
    </row>
    <row r="106" spans="23:23" ht="47.25" customHeight="1" x14ac:dyDescent="0.35">
      <c r="W106" s="7"/>
    </row>
    <row r="107" spans="23:23" ht="47.25" customHeight="1" x14ac:dyDescent="0.35">
      <c r="W107" s="7"/>
    </row>
    <row r="108" spans="23:23" ht="47.25" customHeight="1" x14ac:dyDescent="0.35">
      <c r="W108" s="7"/>
    </row>
    <row r="109" spans="23:23" ht="47.25" customHeight="1" x14ac:dyDescent="0.35">
      <c r="W109" s="7"/>
    </row>
    <row r="110" spans="23:23" ht="47.25" customHeight="1" x14ac:dyDescent="0.35">
      <c r="W110" s="7"/>
    </row>
    <row r="111" spans="23:23" ht="47.25" customHeight="1" x14ac:dyDescent="0.35">
      <c r="W111" s="7"/>
    </row>
    <row r="112" spans="23:23" ht="47.25" customHeight="1" x14ac:dyDescent="0.35">
      <c r="W112" s="7"/>
    </row>
    <row r="113" spans="23:23" ht="47.25" customHeight="1" x14ac:dyDescent="0.35">
      <c r="W113" s="7"/>
    </row>
    <row r="114" spans="23:23" ht="47.25" customHeight="1" x14ac:dyDescent="0.35">
      <c r="W114" s="7"/>
    </row>
    <row r="115" spans="23:23" ht="47.25" customHeight="1" x14ac:dyDescent="0.35">
      <c r="W115" s="7"/>
    </row>
    <row r="116" spans="23:23" ht="47.25" customHeight="1" x14ac:dyDescent="0.35">
      <c r="W116" s="7"/>
    </row>
    <row r="117" spans="23:23" ht="47.25" customHeight="1" x14ac:dyDescent="0.35">
      <c r="W117" s="7"/>
    </row>
    <row r="118" spans="23:23" ht="47.25" customHeight="1" x14ac:dyDescent="0.35">
      <c r="W118" s="7"/>
    </row>
    <row r="119" spans="23:23" ht="47.25" customHeight="1" x14ac:dyDescent="0.35">
      <c r="W119" s="7"/>
    </row>
    <row r="120" spans="23:23" ht="47.25" customHeight="1" x14ac:dyDescent="0.35">
      <c r="W120" s="7"/>
    </row>
    <row r="121" spans="23:23" ht="47.25" customHeight="1" x14ac:dyDescent="0.35">
      <c r="W121" s="7"/>
    </row>
    <row r="122" spans="23:23" ht="47.25" customHeight="1" x14ac:dyDescent="0.35">
      <c r="W122" s="7"/>
    </row>
    <row r="123" spans="23:23" ht="47.25" customHeight="1" x14ac:dyDescent="0.35">
      <c r="W123" s="7"/>
    </row>
    <row r="124" spans="23:23" ht="47.25" customHeight="1" x14ac:dyDescent="0.35">
      <c r="W124" s="7"/>
    </row>
    <row r="125" spans="23:23" ht="47.25" customHeight="1" x14ac:dyDescent="0.35">
      <c r="W125" s="7"/>
    </row>
    <row r="126" spans="23:23" ht="47.25" customHeight="1" x14ac:dyDescent="0.35">
      <c r="W126" s="7"/>
    </row>
    <row r="127" spans="23:23" ht="47.25" customHeight="1" x14ac:dyDescent="0.35">
      <c r="W127" s="7"/>
    </row>
    <row r="128" spans="23:23" ht="47.25" customHeight="1" x14ac:dyDescent="0.35">
      <c r="W128" s="7"/>
    </row>
    <row r="129" spans="23:23" ht="47.25" customHeight="1" x14ac:dyDescent="0.35">
      <c r="W129" s="7"/>
    </row>
    <row r="130" spans="23:23" ht="47.25" customHeight="1" x14ac:dyDescent="0.35">
      <c r="W130" s="7"/>
    </row>
    <row r="131" spans="23:23" ht="47.25" customHeight="1" x14ac:dyDescent="0.35">
      <c r="W131" s="7"/>
    </row>
    <row r="132" spans="23:23" ht="47.25" customHeight="1" x14ac:dyDescent="0.35">
      <c r="W132" s="7"/>
    </row>
    <row r="133" spans="23:23" ht="47.25" customHeight="1" x14ac:dyDescent="0.35">
      <c r="W133" s="7"/>
    </row>
    <row r="134" spans="23:23" ht="47.25" customHeight="1" x14ac:dyDescent="0.35">
      <c r="W134" s="7"/>
    </row>
    <row r="135" spans="23:23" ht="47.25" customHeight="1" x14ac:dyDescent="0.35">
      <c r="W135" s="7"/>
    </row>
    <row r="136" spans="23:23" ht="47.25" customHeight="1" x14ac:dyDescent="0.35">
      <c r="W136" s="7"/>
    </row>
    <row r="137" spans="23:23" ht="47.25" customHeight="1" x14ac:dyDescent="0.35">
      <c r="W137" s="7"/>
    </row>
    <row r="138" spans="23:23" ht="47.25" customHeight="1" x14ac:dyDescent="0.35">
      <c r="W138" s="7"/>
    </row>
    <row r="139" spans="23:23" ht="47.25" customHeight="1" x14ac:dyDescent="0.35">
      <c r="W139" s="7"/>
    </row>
    <row r="140" spans="23:23" ht="47.25" customHeight="1" x14ac:dyDescent="0.35">
      <c r="W140" s="7"/>
    </row>
    <row r="141" spans="23:23" ht="47.25" customHeight="1" x14ac:dyDescent="0.35">
      <c r="W141" s="7"/>
    </row>
    <row r="142" spans="23:23" ht="47.25" customHeight="1" x14ac:dyDescent="0.35">
      <c r="W142" s="7"/>
    </row>
    <row r="143" spans="23:23" ht="47.25" customHeight="1" x14ac:dyDescent="0.35">
      <c r="W143" s="7"/>
    </row>
    <row r="144" spans="23:23" ht="47.25" customHeight="1" x14ac:dyDescent="0.35">
      <c r="W144" s="7"/>
    </row>
    <row r="145" spans="23:23" ht="47.25" customHeight="1" x14ac:dyDescent="0.35">
      <c r="W145" s="7"/>
    </row>
    <row r="146" spans="23:23" ht="47.25" customHeight="1" x14ac:dyDescent="0.35">
      <c r="W146" s="7"/>
    </row>
    <row r="147" spans="23:23" ht="47.25" customHeight="1" x14ac:dyDescent="0.35">
      <c r="W147" s="7"/>
    </row>
    <row r="148" spans="23:23" ht="47.25" customHeight="1" x14ac:dyDescent="0.35">
      <c r="W148" s="7"/>
    </row>
    <row r="149" spans="23:23" ht="47.25" customHeight="1" x14ac:dyDescent="0.35">
      <c r="W149" s="7"/>
    </row>
    <row r="150" spans="23:23" ht="47.25" customHeight="1" x14ac:dyDescent="0.35">
      <c r="W150" s="7"/>
    </row>
    <row r="151" spans="23:23" ht="47.25" customHeight="1" x14ac:dyDescent="0.35">
      <c r="W151" s="7"/>
    </row>
    <row r="152" spans="23:23" ht="47.25" customHeight="1" x14ac:dyDescent="0.35">
      <c r="W152" s="7"/>
    </row>
    <row r="153" spans="23:23" ht="47.25" customHeight="1" x14ac:dyDescent="0.35">
      <c r="W153" s="7"/>
    </row>
    <row r="154" spans="23:23" ht="47.25" customHeight="1" x14ac:dyDescent="0.35">
      <c r="W154" s="7"/>
    </row>
    <row r="155" spans="23:23" ht="47.25" customHeight="1" x14ac:dyDescent="0.35">
      <c r="W155" s="7"/>
    </row>
    <row r="156" spans="23:23" ht="47.25" customHeight="1" x14ac:dyDescent="0.35">
      <c r="W156" s="7"/>
    </row>
    <row r="157" spans="23:23" ht="47.25" customHeight="1" x14ac:dyDescent="0.35">
      <c r="W157" s="7"/>
    </row>
    <row r="158" spans="23:23" ht="47.25" customHeight="1" x14ac:dyDescent="0.35">
      <c r="W158" s="7"/>
    </row>
    <row r="159" spans="23:23" ht="47.25" customHeight="1" x14ac:dyDescent="0.35">
      <c r="W159" s="7"/>
    </row>
    <row r="160" spans="23:23" ht="47.25" customHeight="1" x14ac:dyDescent="0.35">
      <c r="W160" s="7"/>
    </row>
    <row r="161" spans="23:23" ht="47.25" customHeight="1" x14ac:dyDescent="0.35">
      <c r="W161" s="7"/>
    </row>
    <row r="162" spans="23:23" ht="47.25" customHeight="1" x14ac:dyDescent="0.35">
      <c r="W162" s="7"/>
    </row>
    <row r="163" spans="23:23" ht="47.25" customHeight="1" x14ac:dyDescent="0.35">
      <c r="W163" s="7"/>
    </row>
    <row r="164" spans="23:23" ht="47.25" customHeight="1" x14ac:dyDescent="0.35">
      <c r="W164" s="7"/>
    </row>
    <row r="165" spans="23:23" ht="47.25" customHeight="1" x14ac:dyDescent="0.35">
      <c r="W165" s="7"/>
    </row>
    <row r="166" spans="23:23" ht="47.25" customHeight="1" x14ac:dyDescent="0.35">
      <c r="W166" s="7"/>
    </row>
    <row r="167" spans="23:23" ht="47.25" customHeight="1" x14ac:dyDescent="0.35">
      <c r="W167" s="7"/>
    </row>
    <row r="168" spans="23:23" ht="47.25" customHeight="1" x14ac:dyDescent="0.35">
      <c r="W168" s="7"/>
    </row>
    <row r="169" spans="23:23" ht="47.25" customHeight="1" x14ac:dyDescent="0.35">
      <c r="W169" s="7"/>
    </row>
    <row r="170" spans="23:23" ht="47.25" customHeight="1" x14ac:dyDescent="0.35">
      <c r="W170" s="7"/>
    </row>
    <row r="171" spans="23:23" ht="47.25" customHeight="1" x14ac:dyDescent="0.35">
      <c r="W171" s="7"/>
    </row>
    <row r="172" spans="23:23" ht="47.25" customHeight="1" x14ac:dyDescent="0.35">
      <c r="W172" s="7"/>
    </row>
    <row r="173" spans="23:23" ht="47.25" customHeight="1" x14ac:dyDescent="0.35">
      <c r="W173" s="7"/>
    </row>
    <row r="174" spans="23:23" ht="47.25" customHeight="1" x14ac:dyDescent="0.35">
      <c r="W174" s="7"/>
    </row>
    <row r="175" spans="23:23" ht="47.25" customHeight="1" x14ac:dyDescent="0.35">
      <c r="W175" s="7"/>
    </row>
    <row r="176" spans="23:23" ht="47.25" customHeight="1" x14ac:dyDescent="0.35">
      <c r="W176" s="7"/>
    </row>
    <row r="177" spans="23:23" ht="47.25" customHeight="1" x14ac:dyDescent="0.35">
      <c r="W177" s="7"/>
    </row>
    <row r="178" spans="23:23" ht="47.25" customHeight="1" x14ac:dyDescent="0.35">
      <c r="W178" s="7"/>
    </row>
    <row r="179" spans="23:23" ht="47.25" customHeight="1" x14ac:dyDescent="0.35">
      <c r="W179" s="7"/>
    </row>
    <row r="180" spans="23:23" ht="47.25" customHeight="1" x14ac:dyDescent="0.35">
      <c r="W180" s="7"/>
    </row>
    <row r="181" spans="23:23" ht="47.25" customHeight="1" x14ac:dyDescent="0.35">
      <c r="W181" s="7"/>
    </row>
    <row r="182" spans="23:23" ht="47.25" customHeight="1" x14ac:dyDescent="0.35">
      <c r="W182" s="7"/>
    </row>
    <row r="183" spans="23:23" ht="47.25" customHeight="1" x14ac:dyDescent="0.35">
      <c r="W183" s="7"/>
    </row>
    <row r="184" spans="23:23" ht="47.25" customHeight="1" x14ac:dyDescent="0.35">
      <c r="W184" s="7"/>
    </row>
    <row r="185" spans="23:23" ht="47.25" customHeight="1" x14ac:dyDescent="0.35">
      <c r="W185" s="7"/>
    </row>
    <row r="186" spans="23:23" ht="47.25" customHeight="1" x14ac:dyDescent="0.35">
      <c r="W186" s="7"/>
    </row>
    <row r="187" spans="23:23" ht="47.25" customHeight="1" x14ac:dyDescent="0.35">
      <c r="W187" s="7"/>
    </row>
    <row r="188" spans="23:23" ht="47.25" customHeight="1" x14ac:dyDescent="0.35">
      <c r="W188" s="7"/>
    </row>
    <row r="189" spans="23:23" ht="47.25" customHeight="1" x14ac:dyDescent="0.35">
      <c r="W189" s="7"/>
    </row>
    <row r="190" spans="23:23" ht="47.25" customHeight="1" x14ac:dyDescent="0.35">
      <c r="W190" s="7"/>
    </row>
    <row r="191" spans="23:23" ht="47.25" customHeight="1" x14ac:dyDescent="0.35">
      <c r="W191" s="7"/>
    </row>
    <row r="192" spans="23:23" ht="47.25" customHeight="1" x14ac:dyDescent="0.35">
      <c r="W192" s="7"/>
    </row>
    <row r="193" spans="23:23" ht="47.25" customHeight="1" x14ac:dyDescent="0.35">
      <c r="W193" s="7"/>
    </row>
    <row r="194" spans="23:23" ht="47.25" customHeight="1" x14ac:dyDescent="0.35">
      <c r="W194" s="7"/>
    </row>
    <row r="195" spans="23:23" ht="47.25" customHeight="1" x14ac:dyDescent="0.35">
      <c r="W195" s="7"/>
    </row>
    <row r="196" spans="23:23" ht="47.25" customHeight="1" x14ac:dyDescent="0.35">
      <c r="W196" s="7"/>
    </row>
    <row r="197" spans="23:23" ht="47.25" customHeight="1" x14ac:dyDescent="0.35">
      <c r="W197" s="7"/>
    </row>
    <row r="198" spans="23:23" ht="47.25" customHeight="1" x14ac:dyDescent="0.35">
      <c r="W198" s="7"/>
    </row>
    <row r="199" spans="23:23" ht="47.25" customHeight="1" x14ac:dyDescent="0.35">
      <c r="W199" s="7"/>
    </row>
    <row r="200" spans="23:23" ht="47.25" customHeight="1" x14ac:dyDescent="0.35">
      <c r="W200" s="7"/>
    </row>
    <row r="201" spans="23:23" ht="47.25" customHeight="1" x14ac:dyDescent="0.35">
      <c r="W201" s="7"/>
    </row>
    <row r="202" spans="23:23" ht="47.25" customHeight="1" x14ac:dyDescent="0.35">
      <c r="W202" s="7"/>
    </row>
    <row r="203" spans="23:23" ht="47.25" customHeight="1" x14ac:dyDescent="0.35">
      <c r="W203" s="7"/>
    </row>
    <row r="204" spans="23:23" ht="47.25" customHeight="1" x14ac:dyDescent="0.35">
      <c r="W204" s="7"/>
    </row>
    <row r="205" spans="23:23" ht="47.25" customHeight="1" x14ac:dyDescent="0.35">
      <c r="W205" s="7"/>
    </row>
    <row r="206" spans="23:23" ht="47.25" customHeight="1" x14ac:dyDescent="0.35">
      <c r="W206" s="7"/>
    </row>
    <row r="207" spans="23:23" ht="47.25" customHeight="1" x14ac:dyDescent="0.35">
      <c r="W207" s="7"/>
    </row>
    <row r="208" spans="23:23" ht="47.25" customHeight="1" x14ac:dyDescent="0.35">
      <c r="W208" s="7"/>
    </row>
    <row r="209" spans="23:23" ht="47.25" customHeight="1" x14ac:dyDescent="0.35">
      <c r="W209" s="7"/>
    </row>
    <row r="210" spans="23:23" ht="47.25" customHeight="1" x14ac:dyDescent="0.35">
      <c r="W210" s="7"/>
    </row>
    <row r="211" spans="23:23" ht="47.25" customHeight="1" x14ac:dyDescent="0.35">
      <c r="W211" s="7"/>
    </row>
    <row r="212" spans="23:23" ht="47.25" customHeight="1" x14ac:dyDescent="0.35">
      <c r="W212" s="7"/>
    </row>
    <row r="213" spans="23:23" ht="47.25" customHeight="1" x14ac:dyDescent="0.35">
      <c r="W213" s="7"/>
    </row>
    <row r="214" spans="23:23" ht="47.25" customHeight="1" x14ac:dyDescent="0.35">
      <c r="W214" s="7"/>
    </row>
    <row r="215" spans="23:23" ht="47.25" customHeight="1" x14ac:dyDescent="0.35">
      <c r="W215" s="7"/>
    </row>
    <row r="216" spans="23:23" ht="47.25" customHeight="1" x14ac:dyDescent="0.35">
      <c r="W216" s="7"/>
    </row>
    <row r="217" spans="23:23" ht="47.25" customHeight="1" x14ac:dyDescent="0.35">
      <c r="W217" s="7"/>
    </row>
    <row r="218" spans="23:23" ht="47.25" customHeight="1" x14ac:dyDescent="0.35">
      <c r="W218" s="7"/>
    </row>
    <row r="219" spans="23:23" ht="47.25" customHeight="1" x14ac:dyDescent="0.35">
      <c r="W219" s="7"/>
    </row>
    <row r="220" spans="23:23" ht="47.25" customHeight="1" x14ac:dyDescent="0.35">
      <c r="W220" s="7"/>
    </row>
    <row r="221" spans="23:23" ht="47.25" customHeight="1" x14ac:dyDescent="0.35">
      <c r="W221" s="7"/>
    </row>
    <row r="222" spans="23:23" ht="47.25" customHeight="1" x14ac:dyDescent="0.35">
      <c r="W222" s="7"/>
    </row>
    <row r="223" spans="23:23" ht="47.25" customHeight="1" x14ac:dyDescent="0.35">
      <c r="W223" s="7"/>
    </row>
    <row r="224" spans="23:23" ht="47.25" customHeight="1" x14ac:dyDescent="0.35">
      <c r="W224" s="7"/>
    </row>
    <row r="225" spans="23:23" ht="47.25" customHeight="1" x14ac:dyDescent="0.35">
      <c r="W225" s="7"/>
    </row>
    <row r="226" spans="23:23" ht="47.25" customHeight="1" x14ac:dyDescent="0.35">
      <c r="W226" s="7"/>
    </row>
    <row r="227" spans="23:23" ht="47.25" customHeight="1" x14ac:dyDescent="0.35">
      <c r="W227" s="7"/>
    </row>
    <row r="228" spans="23:23" ht="47.25" customHeight="1" x14ac:dyDescent="0.35">
      <c r="W228" s="7"/>
    </row>
    <row r="229" spans="23:23" ht="47.25" customHeight="1" x14ac:dyDescent="0.35">
      <c r="W229" s="7"/>
    </row>
    <row r="230" spans="23:23" ht="47.25" customHeight="1" x14ac:dyDescent="0.35">
      <c r="W230" s="7"/>
    </row>
    <row r="231" spans="23:23" ht="47.25" customHeight="1" x14ac:dyDescent="0.35">
      <c r="W231" s="7"/>
    </row>
    <row r="232" spans="23:23" ht="47.25" customHeight="1" x14ac:dyDescent="0.35">
      <c r="W232" s="7"/>
    </row>
    <row r="233" spans="23:23" ht="47.25" customHeight="1" x14ac:dyDescent="0.35">
      <c r="W233" s="7"/>
    </row>
    <row r="234" spans="23:23" ht="47.25" customHeight="1" x14ac:dyDescent="0.35">
      <c r="W234" s="7"/>
    </row>
    <row r="235" spans="23:23" ht="47.25" customHeight="1" x14ac:dyDescent="0.35">
      <c r="W235" s="7"/>
    </row>
    <row r="236" spans="23:23" ht="47.25" customHeight="1" x14ac:dyDescent="0.35">
      <c r="W236" s="7"/>
    </row>
    <row r="237" spans="23:23" ht="47.25" customHeight="1" x14ac:dyDescent="0.35">
      <c r="W237" s="7"/>
    </row>
    <row r="238" spans="23:23" ht="47.25" customHeight="1" x14ac:dyDescent="0.35">
      <c r="W238" s="7"/>
    </row>
    <row r="239" spans="23:23" ht="47.25" customHeight="1" x14ac:dyDescent="0.35">
      <c r="W239" s="7"/>
    </row>
    <row r="240" spans="23:23" ht="47.25" customHeight="1" x14ac:dyDescent="0.35">
      <c r="W240" s="7"/>
    </row>
    <row r="241" spans="23:23" ht="47.25" customHeight="1" x14ac:dyDescent="0.35">
      <c r="W241" s="7"/>
    </row>
    <row r="242" spans="23:23" ht="47.25" customHeight="1" x14ac:dyDescent="0.35">
      <c r="W242" s="7"/>
    </row>
    <row r="243" spans="23:23" ht="47.25" customHeight="1" x14ac:dyDescent="0.35">
      <c r="W243" s="7"/>
    </row>
    <row r="244" spans="23:23" ht="47.25" customHeight="1" x14ac:dyDescent="0.35">
      <c r="W244" s="7"/>
    </row>
    <row r="245" spans="23:23" ht="47.25" customHeight="1" x14ac:dyDescent="0.35">
      <c r="W245" s="7"/>
    </row>
    <row r="246" spans="23:23" ht="47.25" customHeight="1" x14ac:dyDescent="0.35">
      <c r="W246" s="7"/>
    </row>
    <row r="247" spans="23:23" ht="47.25" customHeight="1" x14ac:dyDescent="0.35">
      <c r="W247" s="7"/>
    </row>
    <row r="248" spans="23:23" ht="47.25" customHeight="1" x14ac:dyDescent="0.35">
      <c r="W248" s="7"/>
    </row>
    <row r="249" spans="23:23" ht="47.25" customHeight="1" x14ac:dyDescent="0.35">
      <c r="W249" s="7"/>
    </row>
    <row r="250" spans="23:23" ht="47.25" customHeight="1" x14ac:dyDescent="0.35">
      <c r="W250" s="7"/>
    </row>
    <row r="251" spans="23:23" ht="47.25" customHeight="1" x14ac:dyDescent="0.35">
      <c r="W251" s="7"/>
    </row>
    <row r="252" spans="23:23" ht="47.25" customHeight="1" x14ac:dyDescent="0.35">
      <c r="W252" s="7"/>
    </row>
    <row r="253" spans="23:23" ht="47.25" customHeight="1" x14ac:dyDescent="0.35">
      <c r="W253" s="7"/>
    </row>
    <row r="254" spans="23:23" ht="47.25" customHeight="1" x14ac:dyDescent="0.35">
      <c r="W254" s="7"/>
    </row>
    <row r="255" spans="23:23" ht="47.25" customHeight="1" x14ac:dyDescent="0.35">
      <c r="W255" s="7"/>
    </row>
    <row r="256" spans="23:23" ht="47.25" customHeight="1" x14ac:dyDescent="0.35">
      <c r="W256" s="7"/>
    </row>
    <row r="257" spans="23:23" ht="47.25" customHeight="1" x14ac:dyDescent="0.35">
      <c r="W257" s="7"/>
    </row>
    <row r="258" spans="23:23" ht="47.25" customHeight="1" x14ac:dyDescent="0.35">
      <c r="W258" s="7"/>
    </row>
    <row r="259" spans="23:23" ht="47.25" customHeight="1" x14ac:dyDescent="0.35">
      <c r="W259" s="7"/>
    </row>
    <row r="260" spans="23:23" ht="47.25" customHeight="1" x14ac:dyDescent="0.35">
      <c r="W260" s="7"/>
    </row>
    <row r="261" spans="23:23" ht="47.25" customHeight="1" x14ac:dyDescent="0.35">
      <c r="W261" s="7"/>
    </row>
    <row r="262" spans="23:23" ht="47.25" customHeight="1" x14ac:dyDescent="0.35">
      <c r="W262" s="7"/>
    </row>
    <row r="263" spans="23:23" ht="47.25" customHeight="1" x14ac:dyDescent="0.35">
      <c r="W263" s="7"/>
    </row>
    <row r="264" spans="23:23" ht="47.25" customHeight="1" x14ac:dyDescent="0.35">
      <c r="W264" s="7"/>
    </row>
    <row r="265" spans="23:23" ht="47.25" customHeight="1" x14ac:dyDescent="0.35">
      <c r="W265" s="7"/>
    </row>
    <row r="266" spans="23:23" ht="47.25" customHeight="1" x14ac:dyDescent="0.35">
      <c r="W266" s="7"/>
    </row>
    <row r="267" spans="23:23" ht="47.25" customHeight="1" x14ac:dyDescent="0.35">
      <c r="W267" s="7"/>
    </row>
    <row r="268" spans="23:23" ht="47.25" customHeight="1" x14ac:dyDescent="0.35">
      <c r="W268" s="7"/>
    </row>
    <row r="269" spans="23:23" ht="47.25" customHeight="1" x14ac:dyDescent="0.35">
      <c r="W269" s="7"/>
    </row>
    <row r="270" spans="23:23" ht="47.25" customHeight="1" x14ac:dyDescent="0.35">
      <c r="W270" s="7"/>
    </row>
    <row r="271" spans="23:23" ht="47.25" customHeight="1" x14ac:dyDescent="0.35">
      <c r="W271" s="7"/>
    </row>
    <row r="272" spans="23:23" ht="47.25" customHeight="1" x14ac:dyDescent="0.35">
      <c r="W272" s="7"/>
    </row>
    <row r="273" spans="23:23" ht="47.25" customHeight="1" x14ac:dyDescent="0.35">
      <c r="W273" s="7"/>
    </row>
    <row r="274" spans="23:23" ht="47.25" customHeight="1" x14ac:dyDescent="0.35">
      <c r="W274" s="7"/>
    </row>
    <row r="275" spans="23:23" ht="47.25" customHeight="1" x14ac:dyDescent="0.35">
      <c r="W275" s="7"/>
    </row>
    <row r="276" spans="23:23" ht="47.25" customHeight="1" x14ac:dyDescent="0.35">
      <c r="W276" s="7"/>
    </row>
    <row r="277" spans="23:23" ht="47.25" customHeight="1" x14ac:dyDescent="0.35">
      <c r="W277" s="7"/>
    </row>
    <row r="278" spans="23:23" ht="47.25" customHeight="1" x14ac:dyDescent="0.35">
      <c r="W278" s="7"/>
    </row>
    <row r="279" spans="23:23" ht="47.25" customHeight="1" x14ac:dyDescent="0.35">
      <c r="W279" s="7"/>
    </row>
    <row r="280" spans="23:23" ht="47.25" customHeight="1" x14ac:dyDescent="0.35">
      <c r="W280" s="7"/>
    </row>
    <row r="281" spans="23:23" ht="47.25" customHeight="1" x14ac:dyDescent="0.35">
      <c r="W281" s="7"/>
    </row>
    <row r="282" spans="23:23" ht="47.25" customHeight="1" x14ac:dyDescent="0.35">
      <c r="W282" s="7"/>
    </row>
    <row r="283" spans="23:23" ht="47.25" customHeight="1" x14ac:dyDescent="0.35">
      <c r="W283" s="7"/>
    </row>
    <row r="284" spans="23:23" ht="47.25" customHeight="1" x14ac:dyDescent="0.35">
      <c r="W284" s="7"/>
    </row>
    <row r="285" spans="23:23" ht="47.25" customHeight="1" x14ac:dyDescent="0.35">
      <c r="W285" s="7"/>
    </row>
    <row r="286" spans="23:23" ht="47.25" customHeight="1" x14ac:dyDescent="0.35">
      <c r="W286" s="7"/>
    </row>
    <row r="287" spans="23:23" ht="47.25" customHeight="1" x14ac:dyDescent="0.35">
      <c r="W287" s="7"/>
    </row>
    <row r="288" spans="23:23" ht="47.25" customHeight="1" x14ac:dyDescent="0.35">
      <c r="W288" s="7"/>
    </row>
    <row r="289" spans="1:24" ht="47.25" customHeight="1" x14ac:dyDescent="0.35">
      <c r="W289" s="7"/>
    </row>
    <row r="290" spans="1:24" ht="47.25" customHeight="1" x14ac:dyDescent="0.35">
      <c r="W290" s="7"/>
    </row>
    <row r="291" spans="1:24" ht="47.25" customHeight="1" x14ac:dyDescent="0.35">
      <c r="W291" s="7"/>
    </row>
    <row r="292" spans="1:24" ht="47.25" customHeight="1" x14ac:dyDescent="0.35">
      <c r="W292" s="7"/>
    </row>
    <row r="293" spans="1:24" ht="47.25" customHeight="1" x14ac:dyDescent="0.35">
      <c r="W293" s="7"/>
    </row>
    <row r="294" spans="1:24" ht="47.25" customHeight="1" x14ac:dyDescent="0.35">
      <c r="W294" s="7"/>
    </row>
    <row r="295" spans="1:24" ht="47.25" customHeight="1" x14ac:dyDescent="0.35">
      <c r="W295" s="7"/>
    </row>
    <row r="296" spans="1:24" ht="47.25" customHeight="1" x14ac:dyDescent="0.35">
      <c r="W296" s="7"/>
    </row>
    <row r="297" spans="1:24" ht="47.25" customHeight="1" x14ac:dyDescent="0.35">
      <c r="W297" s="7"/>
    </row>
    <row r="298" spans="1:24" ht="47.25" customHeight="1" x14ac:dyDescent="0.35">
      <c r="W298" s="7"/>
    </row>
    <row r="299" spans="1:24" ht="47.25" customHeight="1" x14ac:dyDescent="0.35">
      <c r="W299" s="7"/>
    </row>
    <row r="300" spans="1:24" ht="47.25" customHeight="1" x14ac:dyDescent="0.35">
      <c r="W300" s="7"/>
    </row>
    <row r="301" spans="1:24" s="2" customFormat="1" ht="47.25" customHeight="1" x14ac:dyDescent="0.35">
      <c r="A301" s="7"/>
      <c r="B301" s="7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s="2" customFormat="1" ht="47.25" customHeight="1" x14ac:dyDescent="0.35">
      <c r="A302" s="7"/>
      <c r="B302" s="7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s="2" customFormat="1" ht="47.25" customHeight="1" x14ac:dyDescent="0.35">
      <c r="A303" s="7"/>
      <c r="B303" s="7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47.25" customHeight="1" x14ac:dyDescent="0.35">
      <c r="H304" s="14"/>
      <c r="M304" s="14"/>
      <c r="N304" s="14"/>
      <c r="O304" s="14"/>
      <c r="P304" s="14"/>
      <c r="Q304" s="14"/>
      <c r="R304" s="14"/>
      <c r="S304" s="14"/>
      <c r="T304" s="14"/>
      <c r="U304" s="14"/>
      <c r="V304" s="13"/>
      <c r="W304" s="13"/>
    </row>
    <row r="305" spans="8:24" ht="47.25" customHeight="1" x14ac:dyDescent="0.35">
      <c r="H305" s="14"/>
      <c r="M305" s="14"/>
      <c r="N305" s="14"/>
      <c r="O305" s="14"/>
      <c r="P305" s="14"/>
      <c r="Q305" s="14"/>
      <c r="R305" s="14"/>
      <c r="S305" s="14"/>
      <c r="T305" s="14"/>
      <c r="U305" s="14"/>
      <c r="V305" s="13"/>
      <c r="W305" s="13"/>
    </row>
    <row r="306" spans="8:24" ht="47.25" customHeight="1" x14ac:dyDescent="0.35">
      <c r="X306" s="2"/>
    </row>
    <row r="307" spans="8:24" ht="47.25" customHeight="1" x14ac:dyDescent="0.35">
      <c r="X307" s="13"/>
    </row>
    <row r="308" spans="8:24" ht="47.25" customHeight="1" x14ac:dyDescent="0.35">
      <c r="X308" s="13"/>
    </row>
  </sheetData>
  <sheetProtection formatCells="0" formatColumns="0" formatRows="0" insertColumns="0" insertRows="0" insertHyperlinks="0" deleteColumns="0" deleteRows="0" sort="0" autoFilter="0" pivotTables="0"/>
  <mergeCells count="83">
    <mergeCell ref="A8:C8"/>
    <mergeCell ref="A33:C33"/>
    <mergeCell ref="A40:C40"/>
    <mergeCell ref="R5:R6"/>
    <mergeCell ref="S5:S6"/>
    <mergeCell ref="M5:M6"/>
    <mergeCell ref="N5:N6"/>
    <mergeCell ref="O5:O6"/>
    <mergeCell ref="P5:P6"/>
    <mergeCell ref="Q5:Q6"/>
    <mergeCell ref="A26:C26"/>
    <mergeCell ref="G5:G6"/>
    <mergeCell ref="H9:H10"/>
    <mergeCell ref="N9:N10"/>
    <mergeCell ref="O9:O10"/>
    <mergeCell ref="P9:P10"/>
    <mergeCell ref="V5:V6"/>
    <mergeCell ref="W5:W6"/>
    <mergeCell ref="X5:X6"/>
    <mergeCell ref="T5:T6"/>
    <mergeCell ref="U5:U6"/>
    <mergeCell ref="U1:U2"/>
    <mergeCell ref="X1:X3"/>
    <mergeCell ref="Q2:Q3"/>
    <mergeCell ref="V2:V3"/>
    <mergeCell ref="L1:M1"/>
    <mergeCell ref="V1:W1"/>
    <mergeCell ref="M2:M3"/>
    <mergeCell ref="R2:R3"/>
    <mergeCell ref="W2:W3"/>
    <mergeCell ref="N1:N2"/>
    <mergeCell ref="O1:O2"/>
    <mergeCell ref="P1:P2"/>
    <mergeCell ref="Q1:R1"/>
    <mergeCell ref="S1:S2"/>
    <mergeCell ref="T1:T2"/>
    <mergeCell ref="J1:J2"/>
    <mergeCell ref="K1:K2"/>
    <mergeCell ref="A1:A3"/>
    <mergeCell ref="I5:I6"/>
    <mergeCell ref="J5:J6"/>
    <mergeCell ref="G2:G3"/>
    <mergeCell ref="F1:F2"/>
    <mergeCell ref="B1:B3"/>
    <mergeCell ref="A4:C4"/>
    <mergeCell ref="A5:A6"/>
    <mergeCell ref="C5:C6"/>
    <mergeCell ref="D5:D6"/>
    <mergeCell ref="E5:E6"/>
    <mergeCell ref="F5:F6"/>
    <mergeCell ref="C2:C3"/>
    <mergeCell ref="D1:D2"/>
    <mergeCell ref="E1:E2"/>
    <mergeCell ref="I1:I2"/>
    <mergeCell ref="G1:H1"/>
    <mergeCell ref="H2:H3"/>
    <mergeCell ref="H5:H6"/>
    <mergeCell ref="T9:T10"/>
    <mergeCell ref="U9:U10"/>
    <mergeCell ref="Q9:Q10"/>
    <mergeCell ref="R9:R10"/>
    <mergeCell ref="S9:S10"/>
    <mergeCell ref="K5:K6"/>
    <mergeCell ref="L5:L6"/>
    <mergeCell ref="L2:L3"/>
    <mergeCell ref="K9:K10"/>
    <mergeCell ref="L9:L10"/>
    <mergeCell ref="A46:C46"/>
    <mergeCell ref="A52:C52"/>
    <mergeCell ref="A58:C58"/>
    <mergeCell ref="W9:W10"/>
    <mergeCell ref="X9:X10"/>
    <mergeCell ref="M9:M10"/>
    <mergeCell ref="V9:V10"/>
    <mergeCell ref="A9:A10"/>
    <mergeCell ref="C9:C10"/>
    <mergeCell ref="D9:D10"/>
    <mergeCell ref="E9:E10"/>
    <mergeCell ref="F9:F10"/>
    <mergeCell ref="G9:G10"/>
    <mergeCell ref="I9:I10"/>
    <mergeCell ref="J9:J10"/>
    <mergeCell ref="A12:C12"/>
  </mergeCells>
  <phoneticPr fontId="13" type="noConversion"/>
  <pageMargins left="0.17" right="0.17" top="0.17" bottom="0.17" header="0.17" footer="0.31496062992125984"/>
  <pageSetup paperSize="9"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622"/>
  <sheetViews>
    <sheetView rightToLeft="1" topLeftCell="A61" zoomScale="50" zoomScaleNormal="50" workbookViewId="0">
      <selection activeCell="C27" sqref="C27"/>
    </sheetView>
  </sheetViews>
  <sheetFormatPr defaultColWidth="8.875" defaultRowHeight="60.75" customHeight="1" x14ac:dyDescent="0.2"/>
  <cols>
    <col min="1" max="1" width="8" style="11" customWidth="1"/>
    <col min="2" max="2" width="89.625" style="18" customWidth="1"/>
    <col min="3" max="3" width="35.75" style="2" bestFit="1" customWidth="1"/>
    <col min="4" max="5" width="40.5" style="2" bestFit="1" customWidth="1"/>
    <col min="6" max="6" width="35.5" style="2" customWidth="1"/>
    <col min="7" max="7" width="35.125" style="2" customWidth="1"/>
    <col min="8" max="8" width="20.125" style="2" bestFit="1" customWidth="1"/>
    <col min="9" max="12" width="40.5" style="2" bestFit="1" customWidth="1"/>
    <col min="13" max="13" width="20.125" style="2" bestFit="1" customWidth="1"/>
    <col min="14" max="14" width="33.125" style="2" customWidth="1"/>
    <col min="15" max="15" width="33.875" style="2" customWidth="1"/>
    <col min="16" max="16" width="33.125" style="2" customWidth="1"/>
    <col min="17" max="17" width="33" style="2" customWidth="1"/>
    <col min="18" max="18" width="20.125" style="2" bestFit="1" customWidth="1"/>
    <col min="19" max="19" width="34.75" style="2" customWidth="1"/>
    <col min="20" max="21" width="31.75" style="2" bestFit="1" customWidth="1"/>
    <col min="22" max="22" width="36.125" style="2" customWidth="1"/>
    <col min="23" max="23" width="20.125" style="2" bestFit="1" customWidth="1"/>
    <col min="24" max="24" width="26.125" style="2" customWidth="1"/>
    <col min="25" max="16384" width="8.875" style="2"/>
  </cols>
  <sheetData>
    <row r="1" spans="1:25" s="7" customFormat="1" ht="47.25" customHeight="1" x14ac:dyDescent="0.35">
      <c r="A1" s="230" t="s">
        <v>1</v>
      </c>
      <c r="B1" s="230" t="s">
        <v>7</v>
      </c>
      <c r="C1" s="51" t="s">
        <v>8</v>
      </c>
      <c r="D1" s="238" t="s">
        <v>183</v>
      </c>
      <c r="E1" s="224" t="s">
        <v>184</v>
      </c>
      <c r="F1" s="224" t="s">
        <v>185</v>
      </c>
      <c r="G1" s="226" t="s">
        <v>9</v>
      </c>
      <c r="H1" s="227"/>
      <c r="I1" s="224" t="s">
        <v>186</v>
      </c>
      <c r="J1" s="224" t="s">
        <v>187</v>
      </c>
      <c r="K1" s="229" t="s">
        <v>188</v>
      </c>
      <c r="L1" s="226" t="s">
        <v>10</v>
      </c>
      <c r="M1" s="245"/>
      <c r="N1" s="249" t="s">
        <v>189</v>
      </c>
      <c r="O1" s="239" t="s">
        <v>190</v>
      </c>
      <c r="P1" s="239" t="s">
        <v>191</v>
      </c>
      <c r="Q1" s="246" t="s">
        <v>140</v>
      </c>
      <c r="R1" s="250"/>
      <c r="S1" s="239" t="s">
        <v>192</v>
      </c>
      <c r="T1" s="251" t="s">
        <v>194</v>
      </c>
      <c r="U1" s="239" t="s">
        <v>193</v>
      </c>
      <c r="V1" s="246" t="s">
        <v>144</v>
      </c>
      <c r="W1" s="247"/>
      <c r="X1" s="241" t="s">
        <v>141</v>
      </c>
    </row>
    <row r="2" spans="1:25" s="7" customFormat="1" ht="47.25" customHeight="1" x14ac:dyDescent="0.35">
      <c r="A2" s="231"/>
      <c r="B2" s="231"/>
      <c r="C2" s="236" t="s">
        <v>11</v>
      </c>
      <c r="D2" s="225"/>
      <c r="E2" s="225"/>
      <c r="F2" s="225"/>
      <c r="G2" s="218" t="s">
        <v>11</v>
      </c>
      <c r="H2" s="228" t="s">
        <v>142</v>
      </c>
      <c r="I2" s="225"/>
      <c r="J2" s="225"/>
      <c r="K2" s="225"/>
      <c r="L2" s="218" t="s">
        <v>11</v>
      </c>
      <c r="M2" s="228" t="s">
        <v>142</v>
      </c>
      <c r="N2" s="240"/>
      <c r="O2" s="240"/>
      <c r="P2" s="240"/>
      <c r="Q2" s="243" t="s">
        <v>12</v>
      </c>
      <c r="R2" s="248" t="s">
        <v>142</v>
      </c>
      <c r="S2" s="240"/>
      <c r="T2" s="252"/>
      <c r="U2" s="240"/>
      <c r="V2" s="243" t="s">
        <v>11</v>
      </c>
      <c r="W2" s="248" t="s">
        <v>142</v>
      </c>
      <c r="X2" s="242"/>
    </row>
    <row r="3" spans="1:25" s="7" customFormat="1" ht="47.25" customHeight="1" x14ac:dyDescent="0.35">
      <c r="A3" s="232"/>
      <c r="B3" s="232"/>
      <c r="C3" s="237"/>
      <c r="D3" s="147" t="s">
        <v>13</v>
      </c>
      <c r="E3" s="147" t="s">
        <v>13</v>
      </c>
      <c r="F3" s="147" t="s">
        <v>13</v>
      </c>
      <c r="G3" s="219"/>
      <c r="H3" s="228"/>
      <c r="I3" s="147" t="s">
        <v>13</v>
      </c>
      <c r="J3" s="147" t="s">
        <v>13</v>
      </c>
      <c r="K3" s="147" t="s">
        <v>13</v>
      </c>
      <c r="L3" s="219"/>
      <c r="M3" s="228"/>
      <c r="N3" s="180" t="s">
        <v>13</v>
      </c>
      <c r="O3" s="180" t="s">
        <v>13</v>
      </c>
      <c r="P3" s="180" t="s">
        <v>13</v>
      </c>
      <c r="Q3" s="244"/>
      <c r="R3" s="228"/>
      <c r="S3" s="180" t="s">
        <v>13</v>
      </c>
      <c r="T3" s="180" t="s">
        <v>13</v>
      </c>
      <c r="U3" s="180" t="s">
        <v>13</v>
      </c>
      <c r="V3" s="244"/>
      <c r="W3" s="228"/>
      <c r="X3" s="242"/>
    </row>
    <row r="4" spans="1:25" s="7" customFormat="1" ht="60.75" customHeight="1" thickBot="1" x14ac:dyDescent="0.4">
      <c r="A4" s="270" t="s">
        <v>28</v>
      </c>
      <c r="B4" s="271"/>
      <c r="C4" s="271"/>
      <c r="D4" s="68"/>
      <c r="E4" s="68"/>
      <c r="F4" s="68"/>
      <c r="G4" s="68"/>
      <c r="H4" s="69"/>
      <c r="I4" s="68"/>
      <c r="J4" s="68"/>
      <c r="K4" s="68"/>
      <c r="L4" s="68"/>
      <c r="M4" s="69"/>
      <c r="N4" s="69"/>
      <c r="O4" s="69"/>
      <c r="P4" s="69"/>
      <c r="Q4" s="69"/>
      <c r="R4" s="69"/>
      <c r="S4" s="69"/>
      <c r="T4" s="69"/>
      <c r="U4" s="69"/>
      <c r="V4" s="69"/>
      <c r="W4" s="101"/>
      <c r="X4" s="101"/>
    </row>
    <row r="5" spans="1:25" s="5" customFormat="1" ht="60.75" customHeight="1" x14ac:dyDescent="0.2">
      <c r="A5" s="149">
        <v>1</v>
      </c>
      <c r="B5" s="158" t="s">
        <v>29</v>
      </c>
      <c r="C5" s="128">
        <v>3400000</v>
      </c>
      <c r="D5" s="100">
        <f t="shared" ref="D5:F15" si="0">$C5/12</f>
        <v>283333.33333333331</v>
      </c>
      <c r="E5" s="100">
        <f t="shared" si="0"/>
        <v>283333.33333333331</v>
      </c>
      <c r="F5" s="100">
        <f t="shared" si="0"/>
        <v>283333.33333333331</v>
      </c>
      <c r="G5" s="128">
        <f>D5+E5+F5</f>
        <v>850000</v>
      </c>
      <c r="H5" s="129" t="s">
        <v>143</v>
      </c>
      <c r="I5" s="100">
        <f t="shared" ref="I5:K15" si="1">$C5/12</f>
        <v>283333.33333333331</v>
      </c>
      <c r="J5" s="100">
        <f t="shared" si="1"/>
        <v>283333.33333333331</v>
      </c>
      <c r="K5" s="100">
        <f t="shared" si="1"/>
        <v>283333.33333333331</v>
      </c>
      <c r="L5" s="128">
        <f>I5+J5+K5</f>
        <v>850000</v>
      </c>
      <c r="M5" s="129" t="s">
        <v>143</v>
      </c>
      <c r="N5" s="100">
        <f t="shared" ref="N5:P15" si="2">$C5/12</f>
        <v>283333.33333333331</v>
      </c>
      <c r="O5" s="100">
        <f t="shared" si="2"/>
        <v>283333.33333333331</v>
      </c>
      <c r="P5" s="100">
        <f t="shared" si="2"/>
        <v>283333.33333333331</v>
      </c>
      <c r="Q5" s="128">
        <f>N5+O5+P5</f>
        <v>850000</v>
      </c>
      <c r="R5" s="129" t="s">
        <v>143</v>
      </c>
      <c r="S5" s="100">
        <f t="shared" ref="S5:U15" si="3">$C5/12</f>
        <v>283333.33333333331</v>
      </c>
      <c r="T5" s="100">
        <f t="shared" si="3"/>
        <v>283333.33333333331</v>
      </c>
      <c r="U5" s="100">
        <f t="shared" si="3"/>
        <v>283333.33333333331</v>
      </c>
      <c r="V5" s="128">
        <f>S5+T5+U5</f>
        <v>850000</v>
      </c>
      <c r="W5" s="132" t="s">
        <v>143</v>
      </c>
      <c r="X5" s="102"/>
      <c r="Y5" s="91"/>
    </row>
    <row r="6" spans="1:25" ht="60.75" customHeight="1" x14ac:dyDescent="0.35">
      <c r="A6" s="149">
        <v>2</v>
      </c>
      <c r="B6" s="158" t="s">
        <v>30</v>
      </c>
      <c r="C6" s="128">
        <v>100000</v>
      </c>
      <c r="D6" s="100">
        <f t="shared" si="0"/>
        <v>8333.3333333333339</v>
      </c>
      <c r="E6" s="100">
        <f t="shared" si="0"/>
        <v>8333.3333333333339</v>
      </c>
      <c r="F6" s="100">
        <f t="shared" si="0"/>
        <v>8333.3333333333339</v>
      </c>
      <c r="G6" s="128">
        <f t="shared" ref="G6:G15" si="4">D6+E6+F6</f>
        <v>25000</v>
      </c>
      <c r="H6" s="129" t="s">
        <v>143</v>
      </c>
      <c r="I6" s="100">
        <f t="shared" si="1"/>
        <v>8333.3333333333339</v>
      </c>
      <c r="J6" s="100">
        <f t="shared" si="1"/>
        <v>8333.3333333333339</v>
      </c>
      <c r="K6" s="100">
        <f t="shared" si="1"/>
        <v>8333.3333333333339</v>
      </c>
      <c r="L6" s="128">
        <f t="shared" ref="L6:L15" si="5">I6+J6+K6</f>
        <v>25000</v>
      </c>
      <c r="M6" s="129" t="s">
        <v>143</v>
      </c>
      <c r="N6" s="100">
        <f t="shared" si="2"/>
        <v>8333.3333333333339</v>
      </c>
      <c r="O6" s="100">
        <f t="shared" si="2"/>
        <v>8333.3333333333339</v>
      </c>
      <c r="P6" s="100">
        <f t="shared" si="2"/>
        <v>8333.3333333333339</v>
      </c>
      <c r="Q6" s="128">
        <f t="shared" ref="Q6:Q15" si="6">N6+O6+P6</f>
        <v>25000</v>
      </c>
      <c r="R6" s="129" t="s">
        <v>143</v>
      </c>
      <c r="S6" s="100">
        <f t="shared" si="3"/>
        <v>8333.3333333333339</v>
      </c>
      <c r="T6" s="100">
        <f t="shared" si="3"/>
        <v>8333.3333333333339</v>
      </c>
      <c r="U6" s="100">
        <f t="shared" si="3"/>
        <v>8333.3333333333339</v>
      </c>
      <c r="V6" s="128">
        <f t="shared" ref="V6:V15" si="7">S6+T6+U6</f>
        <v>25000</v>
      </c>
      <c r="W6" s="129" t="s">
        <v>143</v>
      </c>
      <c r="X6" s="103"/>
      <c r="Y6" s="92"/>
    </row>
    <row r="7" spans="1:25" ht="60.75" customHeight="1" x14ac:dyDescent="0.35">
      <c r="A7" s="149">
        <v>3</v>
      </c>
      <c r="B7" s="158" t="s">
        <v>31</v>
      </c>
      <c r="C7" s="128">
        <v>60000</v>
      </c>
      <c r="D7" s="100">
        <f t="shared" si="0"/>
        <v>5000</v>
      </c>
      <c r="E7" s="100">
        <f t="shared" si="0"/>
        <v>5000</v>
      </c>
      <c r="F7" s="100">
        <f t="shared" si="0"/>
        <v>5000</v>
      </c>
      <c r="G7" s="128">
        <f t="shared" si="4"/>
        <v>15000</v>
      </c>
      <c r="H7" s="129" t="s">
        <v>143</v>
      </c>
      <c r="I7" s="100">
        <f t="shared" si="1"/>
        <v>5000</v>
      </c>
      <c r="J7" s="100">
        <f t="shared" si="1"/>
        <v>5000</v>
      </c>
      <c r="K7" s="100">
        <f t="shared" si="1"/>
        <v>5000</v>
      </c>
      <c r="L7" s="128">
        <f t="shared" si="5"/>
        <v>15000</v>
      </c>
      <c r="M7" s="129" t="s">
        <v>143</v>
      </c>
      <c r="N7" s="100">
        <f t="shared" si="2"/>
        <v>5000</v>
      </c>
      <c r="O7" s="100">
        <f t="shared" si="2"/>
        <v>5000</v>
      </c>
      <c r="P7" s="100">
        <f t="shared" si="2"/>
        <v>5000</v>
      </c>
      <c r="Q7" s="128">
        <f t="shared" si="6"/>
        <v>15000</v>
      </c>
      <c r="R7" s="129" t="s">
        <v>143</v>
      </c>
      <c r="S7" s="100">
        <f t="shared" si="3"/>
        <v>5000</v>
      </c>
      <c r="T7" s="100">
        <f t="shared" si="3"/>
        <v>5000</v>
      </c>
      <c r="U7" s="100">
        <f t="shared" si="3"/>
        <v>5000</v>
      </c>
      <c r="V7" s="128">
        <f t="shared" si="7"/>
        <v>15000</v>
      </c>
      <c r="W7" s="129" t="s">
        <v>143</v>
      </c>
      <c r="X7" s="103"/>
      <c r="Y7" s="92"/>
    </row>
    <row r="8" spans="1:25" ht="60.75" customHeight="1" x14ac:dyDescent="0.35">
      <c r="A8" s="149">
        <v>4</v>
      </c>
      <c r="B8" s="158" t="s">
        <v>38</v>
      </c>
      <c r="C8" s="128">
        <v>1465000</v>
      </c>
      <c r="D8" s="100">
        <f t="shared" si="0"/>
        <v>122083.33333333333</v>
      </c>
      <c r="E8" s="100">
        <f t="shared" si="0"/>
        <v>122083.33333333333</v>
      </c>
      <c r="F8" s="100">
        <f t="shared" si="0"/>
        <v>122083.33333333333</v>
      </c>
      <c r="G8" s="128">
        <f t="shared" si="4"/>
        <v>366250</v>
      </c>
      <c r="H8" s="129" t="s">
        <v>143</v>
      </c>
      <c r="I8" s="100">
        <f t="shared" si="1"/>
        <v>122083.33333333333</v>
      </c>
      <c r="J8" s="100">
        <f t="shared" si="1"/>
        <v>122083.33333333333</v>
      </c>
      <c r="K8" s="100">
        <f t="shared" si="1"/>
        <v>122083.33333333333</v>
      </c>
      <c r="L8" s="128">
        <f t="shared" si="5"/>
        <v>366250</v>
      </c>
      <c r="M8" s="129" t="s">
        <v>143</v>
      </c>
      <c r="N8" s="100">
        <f t="shared" si="2"/>
        <v>122083.33333333333</v>
      </c>
      <c r="O8" s="100">
        <f t="shared" si="2"/>
        <v>122083.33333333333</v>
      </c>
      <c r="P8" s="100">
        <f t="shared" si="2"/>
        <v>122083.33333333333</v>
      </c>
      <c r="Q8" s="128">
        <f t="shared" si="6"/>
        <v>366250</v>
      </c>
      <c r="R8" s="129" t="s">
        <v>143</v>
      </c>
      <c r="S8" s="100">
        <f t="shared" si="3"/>
        <v>122083.33333333333</v>
      </c>
      <c r="T8" s="100">
        <f t="shared" si="3"/>
        <v>122083.33333333333</v>
      </c>
      <c r="U8" s="100">
        <f t="shared" si="3"/>
        <v>122083.33333333333</v>
      </c>
      <c r="V8" s="128">
        <f t="shared" si="7"/>
        <v>366250</v>
      </c>
      <c r="W8" s="129" t="s">
        <v>143</v>
      </c>
      <c r="X8" s="103"/>
      <c r="Y8" s="92"/>
    </row>
    <row r="9" spans="1:25" ht="60.75" customHeight="1" x14ac:dyDescent="0.35">
      <c r="A9" s="149">
        <v>5</v>
      </c>
      <c r="B9" s="158" t="s">
        <v>180</v>
      </c>
      <c r="C9" s="128">
        <v>180000</v>
      </c>
      <c r="D9" s="100">
        <f t="shared" si="0"/>
        <v>15000</v>
      </c>
      <c r="E9" s="100">
        <f t="shared" si="0"/>
        <v>15000</v>
      </c>
      <c r="F9" s="100">
        <f t="shared" si="0"/>
        <v>15000</v>
      </c>
      <c r="G9" s="128">
        <f t="shared" si="4"/>
        <v>45000</v>
      </c>
      <c r="H9" s="129" t="s">
        <v>143</v>
      </c>
      <c r="I9" s="100">
        <f t="shared" si="1"/>
        <v>15000</v>
      </c>
      <c r="J9" s="100">
        <f t="shared" si="1"/>
        <v>15000</v>
      </c>
      <c r="K9" s="100">
        <f t="shared" si="1"/>
        <v>15000</v>
      </c>
      <c r="L9" s="128">
        <f t="shared" si="5"/>
        <v>45000</v>
      </c>
      <c r="M9" s="129" t="s">
        <v>143</v>
      </c>
      <c r="N9" s="100">
        <f t="shared" si="2"/>
        <v>15000</v>
      </c>
      <c r="O9" s="100">
        <f t="shared" si="2"/>
        <v>15000</v>
      </c>
      <c r="P9" s="100">
        <f t="shared" si="2"/>
        <v>15000</v>
      </c>
      <c r="Q9" s="128">
        <f t="shared" si="6"/>
        <v>45000</v>
      </c>
      <c r="R9" s="129" t="s">
        <v>143</v>
      </c>
      <c r="S9" s="100">
        <f t="shared" si="3"/>
        <v>15000</v>
      </c>
      <c r="T9" s="100">
        <f t="shared" si="3"/>
        <v>15000</v>
      </c>
      <c r="U9" s="100">
        <f t="shared" si="3"/>
        <v>15000</v>
      </c>
      <c r="V9" s="128">
        <f t="shared" si="7"/>
        <v>45000</v>
      </c>
      <c r="W9" s="129" t="s">
        <v>143</v>
      </c>
      <c r="X9" s="103"/>
      <c r="Y9" s="92"/>
    </row>
    <row r="10" spans="1:25" ht="60.75" customHeight="1" x14ac:dyDescent="0.2">
      <c r="A10" s="149">
        <v>6</v>
      </c>
      <c r="B10" s="158" t="s">
        <v>32</v>
      </c>
      <c r="C10" s="128">
        <v>500000</v>
      </c>
      <c r="D10" s="100">
        <f t="shared" si="0"/>
        <v>41666.666666666664</v>
      </c>
      <c r="E10" s="100">
        <f t="shared" si="0"/>
        <v>41666.666666666664</v>
      </c>
      <c r="F10" s="100">
        <f t="shared" si="0"/>
        <v>41666.666666666664</v>
      </c>
      <c r="G10" s="128">
        <f t="shared" si="4"/>
        <v>125000</v>
      </c>
      <c r="H10" s="129" t="s">
        <v>143</v>
      </c>
      <c r="I10" s="100">
        <f t="shared" si="1"/>
        <v>41666.666666666664</v>
      </c>
      <c r="J10" s="100">
        <f t="shared" si="1"/>
        <v>41666.666666666664</v>
      </c>
      <c r="K10" s="100">
        <f t="shared" si="1"/>
        <v>41666.666666666664</v>
      </c>
      <c r="L10" s="128">
        <f t="shared" si="5"/>
        <v>125000</v>
      </c>
      <c r="M10" s="129" t="s">
        <v>143</v>
      </c>
      <c r="N10" s="100">
        <f t="shared" si="2"/>
        <v>41666.666666666664</v>
      </c>
      <c r="O10" s="100">
        <f t="shared" si="2"/>
        <v>41666.666666666664</v>
      </c>
      <c r="P10" s="100">
        <f t="shared" si="2"/>
        <v>41666.666666666664</v>
      </c>
      <c r="Q10" s="128">
        <f t="shared" si="6"/>
        <v>125000</v>
      </c>
      <c r="R10" s="129" t="s">
        <v>143</v>
      </c>
      <c r="S10" s="100">
        <f t="shared" si="3"/>
        <v>41666.666666666664</v>
      </c>
      <c r="T10" s="100">
        <f t="shared" si="3"/>
        <v>41666.666666666664</v>
      </c>
      <c r="U10" s="100">
        <f t="shared" si="3"/>
        <v>41666.666666666664</v>
      </c>
      <c r="V10" s="128">
        <f t="shared" si="7"/>
        <v>125000</v>
      </c>
      <c r="W10" s="129" t="s">
        <v>143</v>
      </c>
      <c r="X10" s="104"/>
      <c r="Y10" s="92"/>
    </row>
    <row r="11" spans="1:25" ht="60.75" customHeight="1" x14ac:dyDescent="0.2">
      <c r="A11" s="149">
        <v>7</v>
      </c>
      <c r="B11" s="158" t="s">
        <v>33</v>
      </c>
      <c r="C11" s="128">
        <v>500000</v>
      </c>
      <c r="D11" s="100">
        <f t="shared" si="0"/>
        <v>41666.666666666664</v>
      </c>
      <c r="E11" s="100">
        <f t="shared" si="0"/>
        <v>41666.666666666664</v>
      </c>
      <c r="F11" s="100">
        <f t="shared" si="0"/>
        <v>41666.666666666664</v>
      </c>
      <c r="G11" s="128">
        <f t="shared" si="4"/>
        <v>125000</v>
      </c>
      <c r="H11" s="129" t="s">
        <v>143</v>
      </c>
      <c r="I11" s="100">
        <f t="shared" si="1"/>
        <v>41666.666666666664</v>
      </c>
      <c r="J11" s="100">
        <f t="shared" si="1"/>
        <v>41666.666666666664</v>
      </c>
      <c r="K11" s="100">
        <f t="shared" si="1"/>
        <v>41666.666666666664</v>
      </c>
      <c r="L11" s="128">
        <f t="shared" si="5"/>
        <v>125000</v>
      </c>
      <c r="M11" s="129" t="s">
        <v>143</v>
      </c>
      <c r="N11" s="100">
        <f t="shared" si="2"/>
        <v>41666.666666666664</v>
      </c>
      <c r="O11" s="100">
        <f t="shared" si="2"/>
        <v>41666.666666666664</v>
      </c>
      <c r="P11" s="100">
        <f t="shared" si="2"/>
        <v>41666.666666666664</v>
      </c>
      <c r="Q11" s="128">
        <f t="shared" si="6"/>
        <v>125000</v>
      </c>
      <c r="R11" s="129" t="s">
        <v>143</v>
      </c>
      <c r="S11" s="100">
        <f t="shared" si="3"/>
        <v>41666.666666666664</v>
      </c>
      <c r="T11" s="100">
        <f t="shared" si="3"/>
        <v>41666.666666666664</v>
      </c>
      <c r="U11" s="100">
        <f t="shared" si="3"/>
        <v>41666.666666666664</v>
      </c>
      <c r="V11" s="128">
        <f t="shared" si="7"/>
        <v>125000</v>
      </c>
      <c r="W11" s="129" t="s">
        <v>143</v>
      </c>
      <c r="X11" s="104"/>
      <c r="Y11" s="92"/>
    </row>
    <row r="12" spans="1:25" ht="60.75" customHeight="1" x14ac:dyDescent="0.2">
      <c r="A12" s="149">
        <v>8</v>
      </c>
      <c r="B12" s="158" t="s">
        <v>34</v>
      </c>
      <c r="C12" s="128">
        <v>650000</v>
      </c>
      <c r="D12" s="100">
        <f t="shared" si="0"/>
        <v>54166.666666666664</v>
      </c>
      <c r="E12" s="100">
        <f t="shared" si="0"/>
        <v>54166.666666666664</v>
      </c>
      <c r="F12" s="100">
        <f t="shared" si="0"/>
        <v>54166.666666666664</v>
      </c>
      <c r="G12" s="128">
        <f>D12+E12+F12</f>
        <v>162500</v>
      </c>
      <c r="H12" s="129" t="s">
        <v>143</v>
      </c>
      <c r="I12" s="100">
        <f t="shared" si="1"/>
        <v>54166.666666666664</v>
      </c>
      <c r="J12" s="100">
        <f t="shared" si="1"/>
        <v>54166.666666666664</v>
      </c>
      <c r="K12" s="100">
        <f t="shared" si="1"/>
        <v>54166.666666666664</v>
      </c>
      <c r="L12" s="128">
        <f t="shared" si="5"/>
        <v>162500</v>
      </c>
      <c r="M12" s="129" t="s">
        <v>143</v>
      </c>
      <c r="N12" s="100">
        <f t="shared" si="2"/>
        <v>54166.666666666664</v>
      </c>
      <c r="O12" s="100">
        <f t="shared" si="2"/>
        <v>54166.666666666664</v>
      </c>
      <c r="P12" s="100">
        <f t="shared" si="2"/>
        <v>54166.666666666664</v>
      </c>
      <c r="Q12" s="128">
        <f t="shared" si="6"/>
        <v>162500</v>
      </c>
      <c r="R12" s="129" t="s">
        <v>143</v>
      </c>
      <c r="S12" s="100">
        <f t="shared" si="3"/>
        <v>54166.666666666664</v>
      </c>
      <c r="T12" s="100">
        <f t="shared" si="3"/>
        <v>54166.666666666664</v>
      </c>
      <c r="U12" s="100">
        <f t="shared" si="3"/>
        <v>54166.666666666664</v>
      </c>
      <c r="V12" s="128">
        <f t="shared" si="7"/>
        <v>162500</v>
      </c>
      <c r="W12" s="129" t="s">
        <v>143</v>
      </c>
      <c r="X12" s="104"/>
      <c r="Y12" s="92"/>
    </row>
    <row r="13" spans="1:25" ht="60.75" customHeight="1" x14ac:dyDescent="0.2">
      <c r="A13" s="149">
        <v>9</v>
      </c>
      <c r="B13" s="158" t="s">
        <v>35</v>
      </c>
      <c r="C13" s="128">
        <v>30000</v>
      </c>
      <c r="D13" s="100">
        <f t="shared" si="0"/>
        <v>2500</v>
      </c>
      <c r="E13" s="100">
        <f t="shared" si="0"/>
        <v>2500</v>
      </c>
      <c r="F13" s="100">
        <f t="shared" si="0"/>
        <v>2500</v>
      </c>
      <c r="G13" s="128">
        <f t="shared" si="4"/>
        <v>7500</v>
      </c>
      <c r="H13" s="129" t="s">
        <v>143</v>
      </c>
      <c r="I13" s="100">
        <f t="shared" si="1"/>
        <v>2500</v>
      </c>
      <c r="J13" s="100">
        <f t="shared" si="1"/>
        <v>2500</v>
      </c>
      <c r="K13" s="100">
        <f t="shared" si="1"/>
        <v>2500</v>
      </c>
      <c r="L13" s="128">
        <f t="shared" si="5"/>
        <v>7500</v>
      </c>
      <c r="M13" s="129" t="s">
        <v>143</v>
      </c>
      <c r="N13" s="100">
        <f t="shared" si="2"/>
        <v>2500</v>
      </c>
      <c r="O13" s="100">
        <f t="shared" si="2"/>
        <v>2500</v>
      </c>
      <c r="P13" s="100">
        <f t="shared" si="2"/>
        <v>2500</v>
      </c>
      <c r="Q13" s="128">
        <f t="shared" si="6"/>
        <v>7500</v>
      </c>
      <c r="R13" s="129" t="s">
        <v>143</v>
      </c>
      <c r="S13" s="100">
        <f t="shared" si="3"/>
        <v>2500</v>
      </c>
      <c r="T13" s="100">
        <f t="shared" si="3"/>
        <v>2500</v>
      </c>
      <c r="U13" s="100">
        <f t="shared" si="3"/>
        <v>2500</v>
      </c>
      <c r="V13" s="128">
        <f t="shared" si="7"/>
        <v>7500</v>
      </c>
      <c r="W13" s="129" t="s">
        <v>143</v>
      </c>
      <c r="X13" s="104"/>
      <c r="Y13" s="92"/>
    </row>
    <row r="14" spans="1:25" ht="60.75" customHeight="1" x14ac:dyDescent="0.2">
      <c r="A14" s="149">
        <v>10</v>
      </c>
      <c r="B14" s="158" t="s">
        <v>36</v>
      </c>
      <c r="C14" s="128">
        <v>150000</v>
      </c>
      <c r="D14" s="100">
        <f t="shared" si="0"/>
        <v>12500</v>
      </c>
      <c r="E14" s="100">
        <f t="shared" si="0"/>
        <v>12500</v>
      </c>
      <c r="F14" s="100">
        <f t="shared" si="0"/>
        <v>12500</v>
      </c>
      <c r="G14" s="128">
        <f t="shared" si="4"/>
        <v>37500</v>
      </c>
      <c r="H14" s="129" t="s">
        <v>143</v>
      </c>
      <c r="I14" s="100">
        <f t="shared" si="1"/>
        <v>12500</v>
      </c>
      <c r="J14" s="100">
        <f t="shared" si="1"/>
        <v>12500</v>
      </c>
      <c r="K14" s="100">
        <f t="shared" si="1"/>
        <v>12500</v>
      </c>
      <c r="L14" s="128">
        <f t="shared" si="5"/>
        <v>37500</v>
      </c>
      <c r="M14" s="129" t="s">
        <v>143</v>
      </c>
      <c r="N14" s="100">
        <f t="shared" si="2"/>
        <v>12500</v>
      </c>
      <c r="O14" s="100">
        <f t="shared" si="2"/>
        <v>12500</v>
      </c>
      <c r="P14" s="100">
        <f t="shared" si="2"/>
        <v>12500</v>
      </c>
      <c r="Q14" s="128">
        <f t="shared" si="6"/>
        <v>37500</v>
      </c>
      <c r="R14" s="129" t="s">
        <v>143</v>
      </c>
      <c r="S14" s="100">
        <f t="shared" si="3"/>
        <v>12500</v>
      </c>
      <c r="T14" s="100">
        <f t="shared" si="3"/>
        <v>12500</v>
      </c>
      <c r="U14" s="100">
        <f t="shared" si="3"/>
        <v>12500</v>
      </c>
      <c r="V14" s="128">
        <f t="shared" si="7"/>
        <v>37500</v>
      </c>
      <c r="W14" s="129" t="s">
        <v>143</v>
      </c>
      <c r="X14" s="105"/>
      <c r="Y14" s="92"/>
    </row>
    <row r="15" spans="1:25" ht="60.75" customHeight="1" thickBot="1" x14ac:dyDescent="0.25">
      <c r="A15" s="149">
        <v>11</v>
      </c>
      <c r="B15" s="158" t="s">
        <v>37</v>
      </c>
      <c r="C15" s="128">
        <v>40000</v>
      </c>
      <c r="D15" s="100">
        <f t="shared" si="0"/>
        <v>3333.3333333333335</v>
      </c>
      <c r="E15" s="100">
        <f t="shared" si="0"/>
        <v>3333.3333333333335</v>
      </c>
      <c r="F15" s="100">
        <f t="shared" si="0"/>
        <v>3333.3333333333335</v>
      </c>
      <c r="G15" s="128">
        <f t="shared" si="4"/>
        <v>10000</v>
      </c>
      <c r="H15" s="129" t="s">
        <v>143</v>
      </c>
      <c r="I15" s="100">
        <f t="shared" si="1"/>
        <v>3333.3333333333335</v>
      </c>
      <c r="J15" s="100">
        <f t="shared" si="1"/>
        <v>3333.3333333333335</v>
      </c>
      <c r="K15" s="100">
        <f t="shared" si="1"/>
        <v>3333.3333333333335</v>
      </c>
      <c r="L15" s="128">
        <f t="shared" si="5"/>
        <v>10000</v>
      </c>
      <c r="M15" s="129" t="s">
        <v>143</v>
      </c>
      <c r="N15" s="100">
        <f t="shared" si="2"/>
        <v>3333.3333333333335</v>
      </c>
      <c r="O15" s="100">
        <f t="shared" si="2"/>
        <v>3333.3333333333335</v>
      </c>
      <c r="P15" s="100">
        <f t="shared" si="2"/>
        <v>3333.3333333333335</v>
      </c>
      <c r="Q15" s="128">
        <f t="shared" si="6"/>
        <v>10000</v>
      </c>
      <c r="R15" s="129" t="s">
        <v>143</v>
      </c>
      <c r="S15" s="100">
        <f t="shared" si="3"/>
        <v>3333.3333333333335</v>
      </c>
      <c r="T15" s="100">
        <f t="shared" si="3"/>
        <v>3333.3333333333335</v>
      </c>
      <c r="U15" s="100">
        <f t="shared" si="3"/>
        <v>3333.3333333333335</v>
      </c>
      <c r="V15" s="128">
        <f t="shared" si="7"/>
        <v>10000</v>
      </c>
      <c r="W15" s="129" t="s">
        <v>143</v>
      </c>
      <c r="X15" s="106"/>
      <c r="Y15" s="92"/>
    </row>
    <row r="16" spans="1:25" s="7" customFormat="1" ht="60.75" customHeight="1" thickBot="1" x14ac:dyDescent="0.4">
      <c r="A16" s="159"/>
      <c r="B16" s="160" t="s">
        <v>16</v>
      </c>
      <c r="C16" s="90">
        <f>G16+L16+Q16+V16</f>
        <v>7075000</v>
      </c>
      <c r="D16" s="90">
        <f>SUM(D5:D15)</f>
        <v>589583.33333333337</v>
      </c>
      <c r="E16" s="90">
        <f>SUM(E5:E15)</f>
        <v>589583.33333333337</v>
      </c>
      <c r="F16" s="90">
        <f>SUM(F5:F15)</f>
        <v>589583.33333333337</v>
      </c>
      <c r="G16" s="90">
        <f t="shared" ref="G16:W16" si="8">SUM(G5:G15)</f>
        <v>1768750</v>
      </c>
      <c r="H16" s="90">
        <f t="shared" si="8"/>
        <v>0</v>
      </c>
      <c r="I16" s="90">
        <f>SUM(I5:I15)</f>
        <v>589583.33333333337</v>
      </c>
      <c r="J16" s="90">
        <f>SUM(J5:J15)</f>
        <v>589583.33333333337</v>
      </c>
      <c r="K16" s="90">
        <f>SUM(K5:K15)</f>
        <v>589583.33333333337</v>
      </c>
      <c r="L16" s="90">
        <f t="shared" si="8"/>
        <v>1768750</v>
      </c>
      <c r="M16" s="90">
        <f t="shared" si="8"/>
        <v>0</v>
      </c>
      <c r="N16" s="90">
        <f>SUM(N5:N15)</f>
        <v>589583.33333333337</v>
      </c>
      <c r="O16" s="90">
        <f>SUM(O5:O15)</f>
        <v>589583.33333333337</v>
      </c>
      <c r="P16" s="90">
        <f>SUM(P5:P15)</f>
        <v>589583.33333333337</v>
      </c>
      <c r="Q16" s="90">
        <f t="shared" si="8"/>
        <v>1768750</v>
      </c>
      <c r="R16" s="90">
        <f t="shared" si="8"/>
        <v>0</v>
      </c>
      <c r="S16" s="90">
        <f>SUM(S5:S15)</f>
        <v>589583.33333333337</v>
      </c>
      <c r="T16" s="90">
        <f>SUM(T5:T15)</f>
        <v>589583.33333333337</v>
      </c>
      <c r="U16" s="90">
        <f>SUM(U5:U15)</f>
        <v>589583.33333333337</v>
      </c>
      <c r="V16" s="90">
        <f t="shared" si="8"/>
        <v>1768750</v>
      </c>
      <c r="W16" s="90">
        <f t="shared" si="8"/>
        <v>0</v>
      </c>
      <c r="X16" s="107"/>
      <c r="Y16" s="93"/>
    </row>
    <row r="17" spans="1:25" s="5" customFormat="1" ht="60.75" customHeight="1" thickBot="1" x14ac:dyDescent="0.25">
      <c r="A17" s="268" t="s">
        <v>204</v>
      </c>
      <c r="B17" s="269"/>
      <c r="C17" s="269"/>
      <c r="D17" s="133"/>
      <c r="E17" s="133"/>
      <c r="F17" s="133"/>
      <c r="G17" s="133"/>
      <c r="H17" s="133"/>
      <c r="I17" s="133"/>
      <c r="J17" s="133"/>
      <c r="K17" s="134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4"/>
    </row>
    <row r="18" spans="1:25" ht="60.75" customHeight="1" x14ac:dyDescent="0.2">
      <c r="A18" s="149">
        <v>1</v>
      </c>
      <c r="B18" s="148" t="s">
        <v>153</v>
      </c>
      <c r="C18" s="135">
        <v>2800000</v>
      </c>
      <c r="D18" s="136">
        <f t="shared" ref="D18:F22" si="9">$C18/12</f>
        <v>233333.33333333334</v>
      </c>
      <c r="E18" s="136">
        <f t="shared" si="9"/>
        <v>233333.33333333334</v>
      </c>
      <c r="F18" s="136">
        <f t="shared" si="9"/>
        <v>233333.33333333334</v>
      </c>
      <c r="G18" s="135">
        <f>D18+E18+F18</f>
        <v>700000</v>
      </c>
      <c r="H18" s="129" t="s">
        <v>143</v>
      </c>
      <c r="I18" s="136">
        <f t="shared" ref="I18:U22" si="10">$C18/12</f>
        <v>233333.33333333334</v>
      </c>
      <c r="J18" s="136">
        <f t="shared" si="10"/>
        <v>233333.33333333334</v>
      </c>
      <c r="K18" s="136">
        <f t="shared" si="10"/>
        <v>233333.33333333334</v>
      </c>
      <c r="L18" s="135">
        <f t="shared" ref="L18:L22" si="11">I18+J18+K18</f>
        <v>700000</v>
      </c>
      <c r="M18" s="129" t="s">
        <v>143</v>
      </c>
      <c r="N18" s="136">
        <f t="shared" si="10"/>
        <v>233333.33333333334</v>
      </c>
      <c r="O18" s="136">
        <f t="shared" si="10"/>
        <v>233333.33333333334</v>
      </c>
      <c r="P18" s="136">
        <f t="shared" si="10"/>
        <v>233333.33333333334</v>
      </c>
      <c r="Q18" s="135">
        <f t="shared" ref="Q18:Q22" si="12">N18+O18+P18</f>
        <v>700000</v>
      </c>
      <c r="R18" s="129" t="s">
        <v>143</v>
      </c>
      <c r="S18" s="136">
        <f t="shared" si="10"/>
        <v>233333.33333333334</v>
      </c>
      <c r="T18" s="136">
        <f t="shared" si="10"/>
        <v>233333.33333333334</v>
      </c>
      <c r="U18" s="136">
        <f t="shared" si="10"/>
        <v>233333.33333333334</v>
      </c>
      <c r="V18" s="135">
        <f t="shared" ref="V18:V22" si="13">S18+T18+U18</f>
        <v>700000</v>
      </c>
      <c r="W18" s="129" t="s">
        <v>143</v>
      </c>
      <c r="X18" s="108"/>
      <c r="Y18" s="92"/>
    </row>
    <row r="19" spans="1:25" ht="60.75" customHeight="1" x14ac:dyDescent="0.2">
      <c r="A19" s="149">
        <v>2</v>
      </c>
      <c r="B19" s="148" t="s">
        <v>154</v>
      </c>
      <c r="C19" s="135">
        <v>45000</v>
      </c>
      <c r="D19" s="136">
        <f t="shared" si="9"/>
        <v>3750</v>
      </c>
      <c r="E19" s="136">
        <f t="shared" si="9"/>
        <v>3750</v>
      </c>
      <c r="F19" s="136">
        <f t="shared" si="9"/>
        <v>3750</v>
      </c>
      <c r="G19" s="135">
        <f t="shared" ref="G19:G22" si="14">D19+E19+F19</f>
        <v>11250</v>
      </c>
      <c r="H19" s="129" t="s">
        <v>143</v>
      </c>
      <c r="I19" s="136">
        <f t="shared" si="10"/>
        <v>3750</v>
      </c>
      <c r="J19" s="136">
        <f t="shared" si="10"/>
        <v>3750</v>
      </c>
      <c r="K19" s="136">
        <f t="shared" si="10"/>
        <v>3750</v>
      </c>
      <c r="L19" s="135">
        <f t="shared" si="11"/>
        <v>11250</v>
      </c>
      <c r="M19" s="129" t="s">
        <v>143</v>
      </c>
      <c r="N19" s="136">
        <f t="shared" si="10"/>
        <v>3750</v>
      </c>
      <c r="O19" s="136">
        <f t="shared" si="10"/>
        <v>3750</v>
      </c>
      <c r="P19" s="136">
        <f t="shared" si="10"/>
        <v>3750</v>
      </c>
      <c r="Q19" s="135">
        <f t="shared" si="12"/>
        <v>11250</v>
      </c>
      <c r="R19" s="129" t="s">
        <v>143</v>
      </c>
      <c r="S19" s="136">
        <f t="shared" si="10"/>
        <v>3750</v>
      </c>
      <c r="T19" s="136">
        <f t="shared" si="10"/>
        <v>3750</v>
      </c>
      <c r="U19" s="136">
        <f t="shared" si="10"/>
        <v>3750</v>
      </c>
      <c r="V19" s="135">
        <f t="shared" si="13"/>
        <v>11250</v>
      </c>
      <c r="W19" s="129" t="s">
        <v>143</v>
      </c>
      <c r="X19" s="109"/>
      <c r="Y19" s="92"/>
    </row>
    <row r="20" spans="1:25" ht="60.75" customHeight="1" x14ac:dyDescent="0.2">
      <c r="A20" s="149">
        <v>3</v>
      </c>
      <c r="B20" s="148" t="s">
        <v>155</v>
      </c>
      <c r="C20" s="135">
        <v>400000</v>
      </c>
      <c r="D20" s="136">
        <f t="shared" si="9"/>
        <v>33333.333333333336</v>
      </c>
      <c r="E20" s="136">
        <f t="shared" si="9"/>
        <v>33333.333333333336</v>
      </c>
      <c r="F20" s="136">
        <f t="shared" si="9"/>
        <v>33333.333333333336</v>
      </c>
      <c r="G20" s="135">
        <f t="shared" si="14"/>
        <v>100000</v>
      </c>
      <c r="H20" s="129" t="s">
        <v>143</v>
      </c>
      <c r="I20" s="136">
        <f t="shared" si="10"/>
        <v>33333.333333333336</v>
      </c>
      <c r="J20" s="136">
        <f t="shared" si="10"/>
        <v>33333.333333333336</v>
      </c>
      <c r="K20" s="136">
        <f t="shared" si="10"/>
        <v>33333.333333333336</v>
      </c>
      <c r="L20" s="135">
        <f t="shared" si="11"/>
        <v>100000</v>
      </c>
      <c r="M20" s="129" t="s">
        <v>143</v>
      </c>
      <c r="N20" s="136">
        <f t="shared" si="10"/>
        <v>33333.333333333336</v>
      </c>
      <c r="O20" s="136">
        <f t="shared" si="10"/>
        <v>33333.333333333336</v>
      </c>
      <c r="P20" s="136">
        <f t="shared" si="10"/>
        <v>33333.333333333336</v>
      </c>
      <c r="Q20" s="135">
        <f t="shared" si="12"/>
        <v>100000</v>
      </c>
      <c r="R20" s="129" t="s">
        <v>143</v>
      </c>
      <c r="S20" s="136">
        <f t="shared" si="10"/>
        <v>33333.333333333336</v>
      </c>
      <c r="T20" s="136">
        <f t="shared" si="10"/>
        <v>33333.333333333336</v>
      </c>
      <c r="U20" s="136">
        <f t="shared" si="10"/>
        <v>33333.333333333336</v>
      </c>
      <c r="V20" s="135">
        <f t="shared" si="13"/>
        <v>100000</v>
      </c>
      <c r="W20" s="129" t="s">
        <v>143</v>
      </c>
      <c r="X20" s="109"/>
      <c r="Y20" s="92"/>
    </row>
    <row r="21" spans="1:25" ht="60.75" customHeight="1" x14ac:dyDescent="0.2">
      <c r="A21" s="149">
        <v>4</v>
      </c>
      <c r="B21" s="148" t="s">
        <v>30</v>
      </c>
      <c r="C21" s="135">
        <v>20000</v>
      </c>
      <c r="D21" s="136">
        <f t="shared" si="9"/>
        <v>1666.6666666666667</v>
      </c>
      <c r="E21" s="136">
        <f t="shared" si="9"/>
        <v>1666.6666666666667</v>
      </c>
      <c r="F21" s="136">
        <f t="shared" si="9"/>
        <v>1666.6666666666667</v>
      </c>
      <c r="G21" s="135">
        <f t="shared" si="14"/>
        <v>5000</v>
      </c>
      <c r="H21" s="129" t="s">
        <v>143</v>
      </c>
      <c r="I21" s="136">
        <f t="shared" si="10"/>
        <v>1666.6666666666667</v>
      </c>
      <c r="J21" s="136">
        <f t="shared" si="10"/>
        <v>1666.6666666666667</v>
      </c>
      <c r="K21" s="136">
        <f t="shared" si="10"/>
        <v>1666.6666666666667</v>
      </c>
      <c r="L21" s="135">
        <f t="shared" si="11"/>
        <v>5000</v>
      </c>
      <c r="M21" s="129" t="s">
        <v>143</v>
      </c>
      <c r="N21" s="136">
        <f t="shared" si="10"/>
        <v>1666.6666666666667</v>
      </c>
      <c r="O21" s="136">
        <f t="shared" si="10"/>
        <v>1666.6666666666667</v>
      </c>
      <c r="P21" s="136">
        <f t="shared" si="10"/>
        <v>1666.6666666666667</v>
      </c>
      <c r="Q21" s="135">
        <f t="shared" si="12"/>
        <v>5000</v>
      </c>
      <c r="R21" s="129" t="s">
        <v>143</v>
      </c>
      <c r="S21" s="136">
        <f t="shared" si="10"/>
        <v>1666.6666666666667</v>
      </c>
      <c r="T21" s="136">
        <f t="shared" si="10"/>
        <v>1666.6666666666667</v>
      </c>
      <c r="U21" s="136">
        <f t="shared" si="10"/>
        <v>1666.6666666666667</v>
      </c>
      <c r="V21" s="135">
        <f t="shared" si="13"/>
        <v>5000</v>
      </c>
      <c r="W21" s="129" t="s">
        <v>143</v>
      </c>
      <c r="X21" s="109"/>
      <c r="Y21" s="92"/>
    </row>
    <row r="22" spans="1:25" s="7" customFormat="1" ht="60.75" customHeight="1" thickBot="1" x14ac:dyDescent="0.4">
      <c r="A22" s="149">
        <v>5</v>
      </c>
      <c r="B22" s="148" t="s">
        <v>36</v>
      </c>
      <c r="C22" s="135">
        <v>50000</v>
      </c>
      <c r="D22" s="136">
        <f t="shared" si="9"/>
        <v>4166.666666666667</v>
      </c>
      <c r="E22" s="136">
        <f t="shared" si="9"/>
        <v>4166.666666666667</v>
      </c>
      <c r="F22" s="136">
        <f t="shared" si="9"/>
        <v>4166.666666666667</v>
      </c>
      <c r="G22" s="135">
        <f t="shared" si="14"/>
        <v>12500</v>
      </c>
      <c r="H22" s="129" t="s">
        <v>143</v>
      </c>
      <c r="I22" s="136">
        <f t="shared" si="10"/>
        <v>4166.666666666667</v>
      </c>
      <c r="J22" s="136">
        <f t="shared" si="10"/>
        <v>4166.666666666667</v>
      </c>
      <c r="K22" s="136">
        <f t="shared" si="10"/>
        <v>4166.666666666667</v>
      </c>
      <c r="L22" s="135">
        <f t="shared" si="11"/>
        <v>12500</v>
      </c>
      <c r="M22" s="129" t="s">
        <v>143</v>
      </c>
      <c r="N22" s="136">
        <f t="shared" si="10"/>
        <v>4166.666666666667</v>
      </c>
      <c r="O22" s="136">
        <f t="shared" si="10"/>
        <v>4166.666666666667</v>
      </c>
      <c r="P22" s="136">
        <f t="shared" si="10"/>
        <v>4166.666666666667</v>
      </c>
      <c r="Q22" s="135">
        <f t="shared" si="12"/>
        <v>12500</v>
      </c>
      <c r="R22" s="129" t="s">
        <v>143</v>
      </c>
      <c r="S22" s="136">
        <f t="shared" si="10"/>
        <v>4166.666666666667</v>
      </c>
      <c r="T22" s="136">
        <f t="shared" si="10"/>
        <v>4166.666666666667</v>
      </c>
      <c r="U22" s="136">
        <f t="shared" si="10"/>
        <v>4166.666666666667</v>
      </c>
      <c r="V22" s="135">
        <f t="shared" si="13"/>
        <v>12500</v>
      </c>
      <c r="W22" s="129" t="s">
        <v>143</v>
      </c>
      <c r="X22" s="109"/>
      <c r="Y22" s="93"/>
    </row>
    <row r="23" spans="1:25" s="7" customFormat="1" ht="60.75" customHeight="1" thickBot="1" x14ac:dyDescent="0.4">
      <c r="A23" s="161"/>
      <c r="B23" s="162" t="s">
        <v>16</v>
      </c>
      <c r="C23" s="139">
        <f>G23+L23+Q23+V23</f>
        <v>3315000</v>
      </c>
      <c r="D23" s="139">
        <f t="shared" ref="D23:W23" si="15">SUM(D18:D22)</f>
        <v>276250.00000000006</v>
      </c>
      <c r="E23" s="139">
        <f t="shared" si="15"/>
        <v>276250.00000000006</v>
      </c>
      <c r="F23" s="139">
        <f t="shared" si="15"/>
        <v>276250.00000000006</v>
      </c>
      <c r="G23" s="139">
        <f t="shared" si="15"/>
        <v>828750</v>
      </c>
      <c r="H23" s="139">
        <f t="shared" si="15"/>
        <v>0</v>
      </c>
      <c r="I23" s="139">
        <f t="shared" si="15"/>
        <v>276250.00000000006</v>
      </c>
      <c r="J23" s="139">
        <f t="shared" si="15"/>
        <v>276250.00000000006</v>
      </c>
      <c r="K23" s="139">
        <f t="shared" si="15"/>
        <v>276250.00000000006</v>
      </c>
      <c r="L23" s="139">
        <f t="shared" si="15"/>
        <v>828750</v>
      </c>
      <c r="M23" s="139">
        <f t="shared" si="15"/>
        <v>0</v>
      </c>
      <c r="N23" s="139">
        <f t="shared" si="15"/>
        <v>276250.00000000006</v>
      </c>
      <c r="O23" s="139">
        <f t="shared" si="15"/>
        <v>276250.00000000006</v>
      </c>
      <c r="P23" s="139">
        <f t="shared" si="15"/>
        <v>276250.00000000006</v>
      </c>
      <c r="Q23" s="139">
        <f t="shared" si="15"/>
        <v>828750</v>
      </c>
      <c r="R23" s="139">
        <f t="shared" si="15"/>
        <v>0</v>
      </c>
      <c r="S23" s="139">
        <f t="shared" si="15"/>
        <v>276250.00000000006</v>
      </c>
      <c r="T23" s="139">
        <f t="shared" si="15"/>
        <v>276250.00000000006</v>
      </c>
      <c r="U23" s="139">
        <f t="shared" si="15"/>
        <v>276250.00000000006</v>
      </c>
      <c r="V23" s="139">
        <f t="shared" si="15"/>
        <v>828750</v>
      </c>
      <c r="W23" s="139">
        <f t="shared" si="15"/>
        <v>0</v>
      </c>
      <c r="X23" s="111"/>
    </row>
    <row r="24" spans="1:25" s="7" customFormat="1" ht="60.75" customHeight="1" thickBot="1" x14ac:dyDescent="0.4">
      <c r="A24" s="214" t="s">
        <v>176</v>
      </c>
      <c r="B24" s="215"/>
      <c r="C24" s="215"/>
      <c r="D24" s="133"/>
      <c r="E24" s="133"/>
      <c r="F24" s="133"/>
      <c r="G24" s="133"/>
      <c r="H24" s="133"/>
      <c r="I24" s="133"/>
      <c r="J24" s="133"/>
      <c r="K24" s="133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4"/>
      <c r="Y24" s="93"/>
    </row>
    <row r="25" spans="1:25" s="7" customFormat="1" ht="60.75" customHeight="1" x14ac:dyDescent="0.35">
      <c r="A25" s="149">
        <v>1</v>
      </c>
      <c r="B25" s="148" t="s">
        <v>156</v>
      </c>
      <c r="C25" s="135">
        <v>500000</v>
      </c>
      <c r="D25" s="136">
        <f t="shared" ref="D25:F33" si="16">$C25/12</f>
        <v>41666.666666666664</v>
      </c>
      <c r="E25" s="136">
        <f t="shared" si="16"/>
        <v>41666.666666666664</v>
      </c>
      <c r="F25" s="136">
        <f t="shared" si="16"/>
        <v>41666.666666666664</v>
      </c>
      <c r="G25" s="135">
        <f>SUM(D25:F25)</f>
        <v>125000</v>
      </c>
      <c r="H25" s="129" t="s">
        <v>143</v>
      </c>
      <c r="I25" s="136">
        <f t="shared" ref="I25:U33" si="17">$C25/12</f>
        <v>41666.666666666664</v>
      </c>
      <c r="J25" s="136">
        <f t="shared" si="17"/>
        <v>41666.666666666664</v>
      </c>
      <c r="K25" s="136">
        <f t="shared" si="17"/>
        <v>41666.666666666664</v>
      </c>
      <c r="L25" s="135">
        <f t="shared" ref="L25:L26" si="18">SUM(I25:K25)</f>
        <v>125000</v>
      </c>
      <c r="M25" s="129" t="s">
        <v>143</v>
      </c>
      <c r="N25" s="136">
        <f t="shared" si="17"/>
        <v>41666.666666666664</v>
      </c>
      <c r="O25" s="136">
        <f t="shared" si="17"/>
        <v>41666.666666666664</v>
      </c>
      <c r="P25" s="136">
        <f t="shared" si="17"/>
        <v>41666.666666666664</v>
      </c>
      <c r="Q25" s="135">
        <f t="shared" ref="Q25:Q26" si="19">SUM(N25:P25)</f>
        <v>125000</v>
      </c>
      <c r="R25" s="129" t="s">
        <v>143</v>
      </c>
      <c r="S25" s="136">
        <f t="shared" si="17"/>
        <v>41666.666666666664</v>
      </c>
      <c r="T25" s="136">
        <f t="shared" si="17"/>
        <v>41666.666666666664</v>
      </c>
      <c r="U25" s="136">
        <f t="shared" si="17"/>
        <v>41666.666666666664</v>
      </c>
      <c r="V25" s="135">
        <f t="shared" ref="V25:V26" si="20">SUM(S25:U25)</f>
        <v>125000</v>
      </c>
      <c r="W25" s="129" t="s">
        <v>143</v>
      </c>
      <c r="X25" s="108"/>
      <c r="Y25" s="93"/>
    </row>
    <row r="26" spans="1:25" s="7" customFormat="1" ht="60.75" customHeight="1" x14ac:dyDescent="0.35">
      <c r="A26" s="149">
        <v>2</v>
      </c>
      <c r="B26" s="148" t="s">
        <v>157</v>
      </c>
      <c r="C26" s="135">
        <v>2600000</v>
      </c>
      <c r="D26" s="136">
        <f t="shared" si="16"/>
        <v>216666.66666666666</v>
      </c>
      <c r="E26" s="136">
        <f t="shared" si="16"/>
        <v>216666.66666666666</v>
      </c>
      <c r="F26" s="136">
        <f t="shared" si="16"/>
        <v>216666.66666666666</v>
      </c>
      <c r="G26" s="135">
        <f>SUM(D26:F26)</f>
        <v>650000</v>
      </c>
      <c r="H26" s="129" t="s">
        <v>143</v>
      </c>
      <c r="I26" s="136">
        <f t="shared" si="17"/>
        <v>216666.66666666666</v>
      </c>
      <c r="J26" s="136">
        <f t="shared" si="17"/>
        <v>216666.66666666666</v>
      </c>
      <c r="K26" s="136">
        <f t="shared" si="17"/>
        <v>216666.66666666666</v>
      </c>
      <c r="L26" s="135">
        <f t="shared" si="18"/>
        <v>650000</v>
      </c>
      <c r="M26" s="129" t="s">
        <v>143</v>
      </c>
      <c r="N26" s="136">
        <f t="shared" si="17"/>
        <v>216666.66666666666</v>
      </c>
      <c r="O26" s="136">
        <f t="shared" si="17"/>
        <v>216666.66666666666</v>
      </c>
      <c r="P26" s="136">
        <f t="shared" si="17"/>
        <v>216666.66666666666</v>
      </c>
      <c r="Q26" s="135">
        <f t="shared" si="19"/>
        <v>650000</v>
      </c>
      <c r="R26" s="129" t="s">
        <v>143</v>
      </c>
      <c r="S26" s="136">
        <f t="shared" si="17"/>
        <v>216666.66666666666</v>
      </c>
      <c r="T26" s="136">
        <f t="shared" si="17"/>
        <v>216666.66666666666</v>
      </c>
      <c r="U26" s="136">
        <f t="shared" si="17"/>
        <v>216666.66666666666</v>
      </c>
      <c r="V26" s="135">
        <f t="shared" si="20"/>
        <v>650000</v>
      </c>
      <c r="W26" s="129" t="s">
        <v>143</v>
      </c>
      <c r="X26" s="109"/>
      <c r="Y26" s="93"/>
    </row>
    <row r="27" spans="1:25" s="7" customFormat="1" ht="60.75" customHeight="1" x14ac:dyDescent="0.35">
      <c r="A27" s="149">
        <v>3</v>
      </c>
      <c r="B27" s="148" t="s">
        <v>158</v>
      </c>
      <c r="C27" s="135">
        <v>300000</v>
      </c>
      <c r="D27" s="136">
        <f t="shared" si="16"/>
        <v>25000</v>
      </c>
      <c r="E27" s="136">
        <f t="shared" si="16"/>
        <v>25000</v>
      </c>
      <c r="F27" s="136">
        <f t="shared" si="16"/>
        <v>25000</v>
      </c>
      <c r="G27" s="135">
        <f t="shared" ref="G27:G34" si="21">SUM(D27:F27)</f>
        <v>75000</v>
      </c>
      <c r="H27" s="129" t="s">
        <v>143</v>
      </c>
      <c r="I27" s="136">
        <f t="shared" si="17"/>
        <v>25000</v>
      </c>
      <c r="J27" s="136">
        <f t="shared" si="17"/>
        <v>25000</v>
      </c>
      <c r="K27" s="136">
        <f t="shared" si="17"/>
        <v>25000</v>
      </c>
      <c r="L27" s="135">
        <f t="shared" ref="L27:L34" si="22">SUM(I27:K27)</f>
        <v>75000</v>
      </c>
      <c r="M27" s="129" t="s">
        <v>143</v>
      </c>
      <c r="N27" s="136">
        <f t="shared" si="17"/>
        <v>25000</v>
      </c>
      <c r="O27" s="136">
        <f t="shared" si="17"/>
        <v>25000</v>
      </c>
      <c r="P27" s="136">
        <f t="shared" si="17"/>
        <v>25000</v>
      </c>
      <c r="Q27" s="135">
        <f t="shared" ref="Q27:Q34" si="23">SUM(N27:P27)</f>
        <v>75000</v>
      </c>
      <c r="R27" s="129" t="s">
        <v>143</v>
      </c>
      <c r="S27" s="136">
        <f t="shared" si="17"/>
        <v>25000</v>
      </c>
      <c r="T27" s="136">
        <f t="shared" si="17"/>
        <v>25000</v>
      </c>
      <c r="U27" s="136">
        <f t="shared" si="17"/>
        <v>25000</v>
      </c>
      <c r="V27" s="135">
        <f t="shared" ref="V27:V34" si="24">SUM(S27:U27)</f>
        <v>75000</v>
      </c>
      <c r="W27" s="129" t="s">
        <v>143</v>
      </c>
      <c r="X27" s="109"/>
      <c r="Y27" s="93"/>
    </row>
    <row r="28" spans="1:25" s="7" customFormat="1" ht="60.75" customHeight="1" x14ac:dyDescent="0.35">
      <c r="A28" s="149">
        <v>4</v>
      </c>
      <c r="B28" s="148" t="s">
        <v>159</v>
      </c>
      <c r="C28" s="135">
        <v>80000</v>
      </c>
      <c r="D28" s="136">
        <f t="shared" si="16"/>
        <v>6666.666666666667</v>
      </c>
      <c r="E28" s="136">
        <f t="shared" si="16"/>
        <v>6666.666666666667</v>
      </c>
      <c r="F28" s="136">
        <f t="shared" si="16"/>
        <v>6666.666666666667</v>
      </c>
      <c r="G28" s="135">
        <f t="shared" si="21"/>
        <v>20000</v>
      </c>
      <c r="H28" s="129" t="s">
        <v>143</v>
      </c>
      <c r="I28" s="136">
        <f t="shared" si="17"/>
        <v>6666.666666666667</v>
      </c>
      <c r="J28" s="136">
        <f t="shared" si="17"/>
        <v>6666.666666666667</v>
      </c>
      <c r="K28" s="136">
        <f t="shared" si="17"/>
        <v>6666.666666666667</v>
      </c>
      <c r="L28" s="135">
        <f t="shared" si="22"/>
        <v>20000</v>
      </c>
      <c r="M28" s="129" t="s">
        <v>143</v>
      </c>
      <c r="N28" s="136">
        <f t="shared" si="17"/>
        <v>6666.666666666667</v>
      </c>
      <c r="O28" s="136">
        <f t="shared" si="17"/>
        <v>6666.666666666667</v>
      </c>
      <c r="P28" s="136">
        <f t="shared" si="17"/>
        <v>6666.666666666667</v>
      </c>
      <c r="Q28" s="135">
        <f t="shared" si="23"/>
        <v>20000</v>
      </c>
      <c r="R28" s="129" t="s">
        <v>143</v>
      </c>
      <c r="S28" s="136">
        <f t="shared" si="17"/>
        <v>6666.666666666667</v>
      </c>
      <c r="T28" s="136">
        <f t="shared" si="17"/>
        <v>6666.666666666667</v>
      </c>
      <c r="U28" s="136">
        <f t="shared" si="17"/>
        <v>6666.666666666667</v>
      </c>
      <c r="V28" s="135">
        <f t="shared" si="24"/>
        <v>20000</v>
      </c>
      <c r="W28" s="129" t="s">
        <v>143</v>
      </c>
      <c r="X28" s="109"/>
      <c r="Y28" s="93"/>
    </row>
    <row r="29" spans="1:25" s="7" customFormat="1" ht="60.75" customHeight="1" x14ac:dyDescent="0.35">
      <c r="A29" s="149">
        <v>5</v>
      </c>
      <c r="B29" s="148" t="s">
        <v>160</v>
      </c>
      <c r="C29" s="135">
        <v>60000</v>
      </c>
      <c r="D29" s="136">
        <f t="shared" si="16"/>
        <v>5000</v>
      </c>
      <c r="E29" s="136">
        <f t="shared" si="16"/>
        <v>5000</v>
      </c>
      <c r="F29" s="136">
        <f t="shared" si="16"/>
        <v>5000</v>
      </c>
      <c r="G29" s="135">
        <f t="shared" si="21"/>
        <v>15000</v>
      </c>
      <c r="H29" s="129" t="s">
        <v>143</v>
      </c>
      <c r="I29" s="136">
        <f t="shared" si="17"/>
        <v>5000</v>
      </c>
      <c r="J29" s="136">
        <f t="shared" si="17"/>
        <v>5000</v>
      </c>
      <c r="K29" s="136">
        <f t="shared" si="17"/>
        <v>5000</v>
      </c>
      <c r="L29" s="135">
        <f t="shared" si="22"/>
        <v>15000</v>
      </c>
      <c r="M29" s="129" t="s">
        <v>143</v>
      </c>
      <c r="N29" s="136">
        <f t="shared" si="17"/>
        <v>5000</v>
      </c>
      <c r="O29" s="136">
        <f t="shared" si="17"/>
        <v>5000</v>
      </c>
      <c r="P29" s="136">
        <f t="shared" si="17"/>
        <v>5000</v>
      </c>
      <c r="Q29" s="135">
        <f t="shared" si="23"/>
        <v>15000</v>
      </c>
      <c r="R29" s="129" t="s">
        <v>143</v>
      </c>
      <c r="S29" s="136">
        <f t="shared" si="17"/>
        <v>5000</v>
      </c>
      <c r="T29" s="136">
        <f t="shared" si="17"/>
        <v>5000</v>
      </c>
      <c r="U29" s="136">
        <f t="shared" si="17"/>
        <v>5000</v>
      </c>
      <c r="V29" s="135">
        <f t="shared" si="24"/>
        <v>15000</v>
      </c>
      <c r="W29" s="129" t="s">
        <v>143</v>
      </c>
      <c r="X29" s="109"/>
      <c r="Y29" s="93"/>
    </row>
    <row r="30" spans="1:25" s="7" customFormat="1" ht="60.75" customHeight="1" x14ac:dyDescent="0.35">
      <c r="A30" s="149">
        <v>6</v>
      </c>
      <c r="B30" s="148" t="s">
        <v>32</v>
      </c>
      <c r="C30" s="135">
        <v>250000</v>
      </c>
      <c r="D30" s="136">
        <f t="shared" si="16"/>
        <v>20833.333333333332</v>
      </c>
      <c r="E30" s="136">
        <f t="shared" si="16"/>
        <v>20833.333333333332</v>
      </c>
      <c r="F30" s="136">
        <f t="shared" si="16"/>
        <v>20833.333333333332</v>
      </c>
      <c r="G30" s="135">
        <f t="shared" si="21"/>
        <v>62500</v>
      </c>
      <c r="H30" s="129" t="s">
        <v>143</v>
      </c>
      <c r="I30" s="136">
        <f t="shared" si="17"/>
        <v>20833.333333333332</v>
      </c>
      <c r="J30" s="136">
        <f t="shared" si="17"/>
        <v>20833.333333333332</v>
      </c>
      <c r="K30" s="136">
        <f t="shared" si="17"/>
        <v>20833.333333333332</v>
      </c>
      <c r="L30" s="135">
        <f t="shared" si="22"/>
        <v>62500</v>
      </c>
      <c r="M30" s="129" t="s">
        <v>143</v>
      </c>
      <c r="N30" s="136">
        <f t="shared" si="17"/>
        <v>20833.333333333332</v>
      </c>
      <c r="O30" s="136">
        <f t="shared" si="17"/>
        <v>20833.333333333332</v>
      </c>
      <c r="P30" s="136">
        <f t="shared" si="17"/>
        <v>20833.333333333332</v>
      </c>
      <c r="Q30" s="135">
        <f t="shared" si="23"/>
        <v>62500</v>
      </c>
      <c r="R30" s="129" t="s">
        <v>143</v>
      </c>
      <c r="S30" s="136">
        <f t="shared" si="17"/>
        <v>20833.333333333332</v>
      </c>
      <c r="T30" s="136">
        <f t="shared" si="17"/>
        <v>20833.333333333332</v>
      </c>
      <c r="U30" s="136">
        <f t="shared" si="17"/>
        <v>20833.333333333332</v>
      </c>
      <c r="V30" s="135">
        <f t="shared" si="24"/>
        <v>62500</v>
      </c>
      <c r="W30" s="129" t="s">
        <v>143</v>
      </c>
      <c r="X30" s="109"/>
    </row>
    <row r="31" spans="1:25" s="7" customFormat="1" ht="60.75" customHeight="1" x14ac:dyDescent="0.35">
      <c r="A31" s="149">
        <v>7</v>
      </c>
      <c r="B31" s="148" t="s">
        <v>161</v>
      </c>
      <c r="C31" s="135">
        <v>75000</v>
      </c>
      <c r="D31" s="136">
        <f t="shared" si="16"/>
        <v>6250</v>
      </c>
      <c r="E31" s="136">
        <f t="shared" si="16"/>
        <v>6250</v>
      </c>
      <c r="F31" s="136">
        <f t="shared" si="16"/>
        <v>6250</v>
      </c>
      <c r="G31" s="135">
        <f t="shared" si="21"/>
        <v>18750</v>
      </c>
      <c r="H31" s="129" t="s">
        <v>143</v>
      </c>
      <c r="I31" s="136">
        <f t="shared" si="17"/>
        <v>6250</v>
      </c>
      <c r="J31" s="136">
        <f t="shared" si="17"/>
        <v>6250</v>
      </c>
      <c r="K31" s="136">
        <f t="shared" si="17"/>
        <v>6250</v>
      </c>
      <c r="L31" s="135">
        <f t="shared" si="22"/>
        <v>18750</v>
      </c>
      <c r="M31" s="129" t="s">
        <v>143</v>
      </c>
      <c r="N31" s="136">
        <f t="shared" si="17"/>
        <v>6250</v>
      </c>
      <c r="O31" s="136">
        <f t="shared" si="17"/>
        <v>6250</v>
      </c>
      <c r="P31" s="136">
        <f t="shared" si="17"/>
        <v>6250</v>
      </c>
      <c r="Q31" s="135">
        <f t="shared" si="23"/>
        <v>18750</v>
      </c>
      <c r="R31" s="129" t="s">
        <v>143</v>
      </c>
      <c r="S31" s="136">
        <f t="shared" si="17"/>
        <v>6250</v>
      </c>
      <c r="T31" s="136">
        <f t="shared" si="17"/>
        <v>6250</v>
      </c>
      <c r="U31" s="136">
        <f t="shared" si="17"/>
        <v>6250</v>
      </c>
      <c r="V31" s="135">
        <f t="shared" si="24"/>
        <v>18750</v>
      </c>
      <c r="W31" s="129" t="s">
        <v>143</v>
      </c>
      <c r="X31" s="109"/>
      <c r="Y31" s="93"/>
    </row>
    <row r="32" spans="1:25" s="7" customFormat="1" ht="60.75" customHeight="1" x14ac:dyDescent="0.35">
      <c r="A32" s="149">
        <v>8</v>
      </c>
      <c r="B32" s="148" t="s">
        <v>36</v>
      </c>
      <c r="C32" s="135">
        <v>40000</v>
      </c>
      <c r="D32" s="136">
        <f t="shared" si="16"/>
        <v>3333.3333333333335</v>
      </c>
      <c r="E32" s="136">
        <f t="shared" si="16"/>
        <v>3333.3333333333335</v>
      </c>
      <c r="F32" s="136">
        <f t="shared" si="16"/>
        <v>3333.3333333333335</v>
      </c>
      <c r="G32" s="135">
        <f t="shared" si="21"/>
        <v>10000</v>
      </c>
      <c r="H32" s="129" t="s">
        <v>143</v>
      </c>
      <c r="I32" s="136">
        <f t="shared" si="17"/>
        <v>3333.3333333333335</v>
      </c>
      <c r="J32" s="136">
        <f t="shared" si="17"/>
        <v>3333.3333333333335</v>
      </c>
      <c r="K32" s="136">
        <f t="shared" si="17"/>
        <v>3333.3333333333335</v>
      </c>
      <c r="L32" s="135">
        <f t="shared" si="22"/>
        <v>10000</v>
      </c>
      <c r="M32" s="129" t="s">
        <v>143</v>
      </c>
      <c r="N32" s="136">
        <f t="shared" si="17"/>
        <v>3333.3333333333335</v>
      </c>
      <c r="O32" s="136">
        <f t="shared" si="17"/>
        <v>3333.3333333333335</v>
      </c>
      <c r="P32" s="136">
        <f t="shared" si="17"/>
        <v>3333.3333333333335</v>
      </c>
      <c r="Q32" s="135">
        <f t="shared" si="23"/>
        <v>10000</v>
      </c>
      <c r="R32" s="129" t="s">
        <v>143</v>
      </c>
      <c r="S32" s="136">
        <f t="shared" si="17"/>
        <v>3333.3333333333335</v>
      </c>
      <c r="T32" s="136">
        <f t="shared" si="17"/>
        <v>3333.3333333333335</v>
      </c>
      <c r="U32" s="136">
        <f t="shared" si="17"/>
        <v>3333.3333333333335</v>
      </c>
      <c r="V32" s="135">
        <f t="shared" si="24"/>
        <v>10000</v>
      </c>
      <c r="W32" s="129" t="s">
        <v>143</v>
      </c>
      <c r="X32" s="109"/>
      <c r="Y32" s="93"/>
    </row>
    <row r="33" spans="1:25" s="7" customFormat="1" ht="60.75" customHeight="1" x14ac:dyDescent="0.35">
      <c r="A33" s="149">
        <v>9</v>
      </c>
      <c r="B33" s="148" t="s">
        <v>162</v>
      </c>
      <c r="C33" s="135">
        <v>20000</v>
      </c>
      <c r="D33" s="136">
        <f t="shared" si="16"/>
        <v>1666.6666666666667</v>
      </c>
      <c r="E33" s="136">
        <f t="shared" si="16"/>
        <v>1666.6666666666667</v>
      </c>
      <c r="F33" s="136">
        <f t="shared" si="16"/>
        <v>1666.6666666666667</v>
      </c>
      <c r="G33" s="135">
        <f t="shared" si="21"/>
        <v>5000</v>
      </c>
      <c r="H33" s="129" t="s">
        <v>143</v>
      </c>
      <c r="I33" s="136">
        <f t="shared" si="17"/>
        <v>1666.6666666666667</v>
      </c>
      <c r="J33" s="136">
        <f t="shared" si="17"/>
        <v>1666.6666666666667</v>
      </c>
      <c r="K33" s="136">
        <f t="shared" si="17"/>
        <v>1666.6666666666667</v>
      </c>
      <c r="L33" s="135">
        <f t="shared" si="22"/>
        <v>5000</v>
      </c>
      <c r="M33" s="129" t="s">
        <v>143</v>
      </c>
      <c r="N33" s="136">
        <f t="shared" si="17"/>
        <v>1666.6666666666667</v>
      </c>
      <c r="O33" s="136">
        <f t="shared" si="17"/>
        <v>1666.6666666666667</v>
      </c>
      <c r="P33" s="136">
        <f t="shared" si="17"/>
        <v>1666.6666666666667</v>
      </c>
      <c r="Q33" s="135">
        <f t="shared" si="23"/>
        <v>5000</v>
      </c>
      <c r="R33" s="129" t="s">
        <v>143</v>
      </c>
      <c r="S33" s="136">
        <f t="shared" si="17"/>
        <v>1666.6666666666667</v>
      </c>
      <c r="T33" s="136">
        <f t="shared" si="17"/>
        <v>1666.6666666666667</v>
      </c>
      <c r="U33" s="136">
        <f t="shared" si="17"/>
        <v>1666.6666666666667</v>
      </c>
      <c r="V33" s="135">
        <f t="shared" si="24"/>
        <v>5000</v>
      </c>
      <c r="W33" s="129" t="s">
        <v>143</v>
      </c>
      <c r="X33" s="109"/>
      <c r="Y33" s="93"/>
    </row>
    <row r="34" spans="1:25" s="7" customFormat="1" ht="60.75" customHeight="1" thickBot="1" x14ac:dyDescent="0.4">
      <c r="A34" s="149">
        <v>10</v>
      </c>
      <c r="B34" s="148" t="s">
        <v>17</v>
      </c>
      <c r="C34" s="135">
        <f>G34+L34+Q34+V34</f>
        <v>0</v>
      </c>
      <c r="D34" s="136"/>
      <c r="E34" s="136"/>
      <c r="F34" s="136"/>
      <c r="G34" s="135">
        <f t="shared" si="21"/>
        <v>0</v>
      </c>
      <c r="H34" s="129" t="s">
        <v>143</v>
      </c>
      <c r="I34" s="136"/>
      <c r="J34" s="136"/>
      <c r="K34" s="136"/>
      <c r="L34" s="135">
        <f t="shared" si="22"/>
        <v>0</v>
      </c>
      <c r="M34" s="129" t="s">
        <v>143</v>
      </c>
      <c r="N34" s="136"/>
      <c r="O34" s="136"/>
      <c r="P34" s="136"/>
      <c r="Q34" s="135">
        <f t="shared" si="23"/>
        <v>0</v>
      </c>
      <c r="R34" s="129" t="s">
        <v>143</v>
      </c>
      <c r="S34" s="136"/>
      <c r="T34" s="136"/>
      <c r="U34" s="136"/>
      <c r="V34" s="135">
        <f t="shared" si="24"/>
        <v>0</v>
      </c>
      <c r="W34" s="129" t="s">
        <v>143</v>
      </c>
      <c r="X34" s="110"/>
      <c r="Y34" s="93"/>
    </row>
    <row r="35" spans="1:25" s="7" customFormat="1" ht="60.75" customHeight="1" thickBot="1" x14ac:dyDescent="0.4">
      <c r="A35" s="163"/>
      <c r="B35" s="162" t="s">
        <v>19</v>
      </c>
      <c r="C35" s="139">
        <f>G35+L35+Q35+V35</f>
        <v>3925000</v>
      </c>
      <c r="D35" s="139">
        <f t="shared" ref="D35:F35" si="25">SUM(D25:D34)</f>
        <v>327083.33333333331</v>
      </c>
      <c r="E35" s="139">
        <f t="shared" si="25"/>
        <v>327083.33333333331</v>
      </c>
      <c r="F35" s="139">
        <f t="shared" si="25"/>
        <v>327083.33333333331</v>
      </c>
      <c r="G35" s="139">
        <f>SUM(G25:G34)</f>
        <v>981250</v>
      </c>
      <c r="H35" s="139">
        <f>SUM(H25:H34)</f>
        <v>0</v>
      </c>
      <c r="I35" s="139">
        <f t="shared" ref="I35:K35" si="26">SUM(I25:I34)</f>
        <v>327083.33333333331</v>
      </c>
      <c r="J35" s="139">
        <f t="shared" si="26"/>
        <v>327083.33333333331</v>
      </c>
      <c r="K35" s="139">
        <f t="shared" si="26"/>
        <v>327083.33333333331</v>
      </c>
      <c r="L35" s="139">
        <f t="shared" ref="L35" si="27">SUM(L25:L34)</f>
        <v>981250</v>
      </c>
      <c r="M35" s="139">
        <f>SUM(M25:M34)</f>
        <v>0</v>
      </c>
      <c r="N35" s="139">
        <f t="shared" ref="N35:W35" si="28">SUM(N25:N34)</f>
        <v>327083.33333333331</v>
      </c>
      <c r="O35" s="139">
        <f t="shared" si="28"/>
        <v>327083.33333333331</v>
      </c>
      <c r="P35" s="139">
        <f t="shared" si="28"/>
        <v>327083.33333333331</v>
      </c>
      <c r="Q35" s="139">
        <f t="shared" si="28"/>
        <v>981250</v>
      </c>
      <c r="R35" s="139">
        <f>SUM(R25:R34)</f>
        <v>0</v>
      </c>
      <c r="S35" s="139">
        <f t="shared" si="28"/>
        <v>327083.33333333331</v>
      </c>
      <c r="T35" s="139">
        <f t="shared" si="28"/>
        <v>327083.33333333331</v>
      </c>
      <c r="U35" s="139">
        <f t="shared" si="28"/>
        <v>327083.33333333331</v>
      </c>
      <c r="V35" s="139">
        <f t="shared" si="28"/>
        <v>981250</v>
      </c>
      <c r="W35" s="139">
        <f t="shared" si="28"/>
        <v>0</v>
      </c>
      <c r="X35" s="111"/>
    </row>
    <row r="36" spans="1:25" s="7" customFormat="1" ht="60.75" customHeight="1" thickBot="1" x14ac:dyDescent="0.4">
      <c r="A36" s="272" t="s">
        <v>175</v>
      </c>
      <c r="B36" s="260"/>
      <c r="C36" s="260"/>
      <c r="D36" s="140"/>
      <c r="E36" s="140"/>
      <c r="F36" s="140"/>
      <c r="G36" s="140"/>
      <c r="H36" s="140"/>
      <c r="I36" s="140"/>
      <c r="J36" s="140"/>
      <c r="K36" s="140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4"/>
      <c r="Y36" s="93"/>
    </row>
    <row r="37" spans="1:25" s="7" customFormat="1" ht="60.75" customHeight="1" thickBot="1" x14ac:dyDescent="0.4">
      <c r="A37" s="164">
        <v>1</v>
      </c>
      <c r="B37" s="165" t="s">
        <v>163</v>
      </c>
      <c r="C37" s="135">
        <v>380000</v>
      </c>
      <c r="D37" s="136">
        <f t="shared" ref="D37:F41" si="29">$C37/12</f>
        <v>31666.666666666668</v>
      </c>
      <c r="E37" s="136">
        <f t="shared" si="29"/>
        <v>31666.666666666668</v>
      </c>
      <c r="F37" s="136">
        <f t="shared" si="29"/>
        <v>31666.666666666668</v>
      </c>
      <c r="G37" s="135">
        <f>SUM(D37:F37)</f>
        <v>95000</v>
      </c>
      <c r="H37" s="129" t="s">
        <v>143</v>
      </c>
      <c r="I37" s="136">
        <f t="shared" ref="I37:K42" si="30">$C37/12</f>
        <v>31666.666666666668</v>
      </c>
      <c r="J37" s="136">
        <f t="shared" si="30"/>
        <v>31666.666666666668</v>
      </c>
      <c r="K37" s="136">
        <f t="shared" si="30"/>
        <v>31666.666666666668</v>
      </c>
      <c r="L37" s="135">
        <f>SUM(I37:K37)</f>
        <v>95000</v>
      </c>
      <c r="M37" s="137">
        <v>0</v>
      </c>
      <c r="N37" s="136">
        <f t="shared" ref="N37:P42" si="31">$C37/12</f>
        <v>31666.666666666668</v>
      </c>
      <c r="O37" s="136">
        <f t="shared" si="31"/>
        <v>31666.666666666668</v>
      </c>
      <c r="P37" s="136">
        <f t="shared" si="31"/>
        <v>31666.666666666668</v>
      </c>
      <c r="Q37" s="135">
        <f>SUM(N37:P37)</f>
        <v>95000</v>
      </c>
      <c r="R37" s="137">
        <v>0</v>
      </c>
      <c r="S37" s="136">
        <f t="shared" ref="S37:U42" si="32">$C37/12</f>
        <v>31666.666666666668</v>
      </c>
      <c r="T37" s="136">
        <f t="shared" si="32"/>
        <v>31666.666666666668</v>
      </c>
      <c r="U37" s="136">
        <f t="shared" si="32"/>
        <v>31666.666666666668</v>
      </c>
      <c r="V37" s="128">
        <f>SUM(S37:U37)</f>
        <v>95000</v>
      </c>
      <c r="W37" s="138">
        <v>0</v>
      </c>
      <c r="X37" s="108"/>
      <c r="Y37" s="93"/>
    </row>
    <row r="38" spans="1:25" s="7" customFormat="1" ht="60.75" customHeight="1" thickBot="1" x14ac:dyDescent="0.4">
      <c r="A38" s="164">
        <v>2</v>
      </c>
      <c r="B38" s="165" t="s">
        <v>164</v>
      </c>
      <c r="C38" s="135">
        <v>100000</v>
      </c>
      <c r="D38" s="136">
        <f t="shared" si="29"/>
        <v>8333.3333333333339</v>
      </c>
      <c r="E38" s="136">
        <f t="shared" si="29"/>
        <v>8333.3333333333339</v>
      </c>
      <c r="F38" s="136">
        <f t="shared" si="29"/>
        <v>8333.3333333333339</v>
      </c>
      <c r="G38" s="135">
        <f t="shared" ref="G38:G43" si="33">SUM(D38:F38)</f>
        <v>25000</v>
      </c>
      <c r="H38" s="129" t="s">
        <v>143</v>
      </c>
      <c r="I38" s="136">
        <f t="shared" si="30"/>
        <v>8333.3333333333339</v>
      </c>
      <c r="J38" s="136">
        <f t="shared" si="30"/>
        <v>8333.3333333333339</v>
      </c>
      <c r="K38" s="136">
        <f t="shared" si="30"/>
        <v>8333.3333333333339</v>
      </c>
      <c r="L38" s="135">
        <f t="shared" ref="L38:L43" si="34">SUM(I38:K38)</f>
        <v>25000</v>
      </c>
      <c r="M38" s="137">
        <v>0</v>
      </c>
      <c r="N38" s="136">
        <f t="shared" si="31"/>
        <v>8333.3333333333339</v>
      </c>
      <c r="O38" s="136">
        <f t="shared" si="31"/>
        <v>8333.3333333333339</v>
      </c>
      <c r="P38" s="136">
        <f t="shared" si="31"/>
        <v>8333.3333333333339</v>
      </c>
      <c r="Q38" s="135">
        <f t="shared" ref="Q38:Q41" si="35">SUM(N38:P38)</f>
        <v>25000</v>
      </c>
      <c r="R38" s="137">
        <v>0</v>
      </c>
      <c r="S38" s="136">
        <f t="shared" si="32"/>
        <v>8333.3333333333339</v>
      </c>
      <c r="T38" s="136">
        <f t="shared" si="32"/>
        <v>8333.3333333333339</v>
      </c>
      <c r="U38" s="136">
        <f t="shared" si="32"/>
        <v>8333.3333333333339</v>
      </c>
      <c r="V38" s="128">
        <f t="shared" ref="V38:V42" si="36">SUM(S38:U38)</f>
        <v>25000</v>
      </c>
      <c r="W38" s="138">
        <v>0</v>
      </c>
      <c r="X38" s="109"/>
      <c r="Y38" s="93"/>
    </row>
    <row r="39" spans="1:25" s="7" customFormat="1" ht="60.75" customHeight="1" thickBot="1" x14ac:dyDescent="0.4">
      <c r="A39" s="164">
        <v>3</v>
      </c>
      <c r="B39" s="182" t="s">
        <v>38</v>
      </c>
      <c r="C39" s="135"/>
      <c r="D39" s="136">
        <f t="shared" si="29"/>
        <v>0</v>
      </c>
      <c r="E39" s="136">
        <f t="shared" si="29"/>
        <v>0</v>
      </c>
      <c r="F39" s="136">
        <f t="shared" si="29"/>
        <v>0</v>
      </c>
      <c r="G39" s="135">
        <f t="shared" si="33"/>
        <v>0</v>
      </c>
      <c r="H39" s="129" t="s">
        <v>143</v>
      </c>
      <c r="I39" s="136">
        <f t="shared" si="30"/>
        <v>0</v>
      </c>
      <c r="J39" s="136">
        <f t="shared" si="30"/>
        <v>0</v>
      </c>
      <c r="K39" s="136">
        <f t="shared" si="30"/>
        <v>0</v>
      </c>
      <c r="L39" s="135">
        <f t="shared" si="34"/>
        <v>0</v>
      </c>
      <c r="M39" s="137">
        <v>0</v>
      </c>
      <c r="N39" s="136">
        <f t="shared" si="31"/>
        <v>0</v>
      </c>
      <c r="O39" s="136">
        <f t="shared" si="31"/>
        <v>0</v>
      </c>
      <c r="P39" s="136">
        <f t="shared" si="31"/>
        <v>0</v>
      </c>
      <c r="Q39" s="135">
        <f t="shared" si="35"/>
        <v>0</v>
      </c>
      <c r="R39" s="137">
        <v>0</v>
      </c>
      <c r="S39" s="136">
        <f t="shared" si="32"/>
        <v>0</v>
      </c>
      <c r="T39" s="136">
        <f t="shared" si="32"/>
        <v>0</v>
      </c>
      <c r="U39" s="136">
        <f t="shared" si="32"/>
        <v>0</v>
      </c>
      <c r="V39" s="128">
        <f t="shared" si="36"/>
        <v>0</v>
      </c>
      <c r="W39" s="138">
        <v>0</v>
      </c>
      <c r="X39" s="109"/>
      <c r="Y39" s="93"/>
    </row>
    <row r="40" spans="1:25" s="7" customFormat="1" ht="60.75" customHeight="1" thickBot="1" x14ac:dyDescent="0.4">
      <c r="A40" s="164">
        <v>4</v>
      </c>
      <c r="B40" s="165" t="s">
        <v>159</v>
      </c>
      <c r="C40" s="135">
        <v>50000</v>
      </c>
      <c r="D40" s="136">
        <f t="shared" si="29"/>
        <v>4166.666666666667</v>
      </c>
      <c r="E40" s="136">
        <f t="shared" si="29"/>
        <v>4166.666666666667</v>
      </c>
      <c r="F40" s="136">
        <f t="shared" si="29"/>
        <v>4166.666666666667</v>
      </c>
      <c r="G40" s="135">
        <f t="shared" si="33"/>
        <v>12500</v>
      </c>
      <c r="H40" s="129" t="s">
        <v>143</v>
      </c>
      <c r="I40" s="136">
        <f t="shared" si="30"/>
        <v>4166.666666666667</v>
      </c>
      <c r="J40" s="136">
        <f t="shared" si="30"/>
        <v>4166.666666666667</v>
      </c>
      <c r="K40" s="136">
        <f t="shared" si="30"/>
        <v>4166.666666666667</v>
      </c>
      <c r="L40" s="135">
        <f t="shared" si="34"/>
        <v>12500</v>
      </c>
      <c r="M40" s="137">
        <v>0</v>
      </c>
      <c r="N40" s="136">
        <f t="shared" si="31"/>
        <v>4166.666666666667</v>
      </c>
      <c r="O40" s="136">
        <f t="shared" si="31"/>
        <v>4166.666666666667</v>
      </c>
      <c r="P40" s="136">
        <f t="shared" si="31"/>
        <v>4166.666666666667</v>
      </c>
      <c r="Q40" s="135">
        <f t="shared" si="35"/>
        <v>12500</v>
      </c>
      <c r="R40" s="137">
        <v>0</v>
      </c>
      <c r="S40" s="136">
        <f t="shared" si="32"/>
        <v>4166.666666666667</v>
      </c>
      <c r="T40" s="136">
        <f t="shared" si="32"/>
        <v>4166.666666666667</v>
      </c>
      <c r="U40" s="136">
        <f t="shared" si="32"/>
        <v>4166.666666666667</v>
      </c>
      <c r="V40" s="128">
        <f t="shared" si="36"/>
        <v>12500</v>
      </c>
      <c r="W40" s="138">
        <v>0</v>
      </c>
      <c r="X40" s="109"/>
      <c r="Y40" s="93"/>
    </row>
    <row r="41" spans="1:25" ht="60.75" customHeight="1" thickBot="1" x14ac:dyDescent="0.25">
      <c r="A41" s="164">
        <v>5</v>
      </c>
      <c r="B41" s="165" t="s">
        <v>32</v>
      </c>
      <c r="C41" s="135">
        <v>40000</v>
      </c>
      <c r="D41" s="136">
        <f t="shared" si="29"/>
        <v>3333.3333333333335</v>
      </c>
      <c r="E41" s="136">
        <f t="shared" si="29"/>
        <v>3333.3333333333335</v>
      </c>
      <c r="F41" s="136">
        <f t="shared" si="29"/>
        <v>3333.3333333333335</v>
      </c>
      <c r="G41" s="135">
        <f t="shared" si="33"/>
        <v>10000</v>
      </c>
      <c r="H41" s="129" t="s">
        <v>143</v>
      </c>
      <c r="I41" s="136">
        <f t="shared" si="30"/>
        <v>3333.3333333333335</v>
      </c>
      <c r="J41" s="136">
        <f t="shared" si="30"/>
        <v>3333.3333333333335</v>
      </c>
      <c r="K41" s="136">
        <f t="shared" si="30"/>
        <v>3333.3333333333335</v>
      </c>
      <c r="L41" s="135">
        <f t="shared" si="34"/>
        <v>10000</v>
      </c>
      <c r="M41" s="137">
        <v>0</v>
      </c>
      <c r="N41" s="136">
        <f t="shared" si="31"/>
        <v>3333.3333333333335</v>
      </c>
      <c r="O41" s="136">
        <f t="shared" si="31"/>
        <v>3333.3333333333335</v>
      </c>
      <c r="P41" s="136">
        <f t="shared" si="31"/>
        <v>3333.3333333333335</v>
      </c>
      <c r="Q41" s="135">
        <f t="shared" si="35"/>
        <v>10000</v>
      </c>
      <c r="R41" s="137">
        <v>0</v>
      </c>
      <c r="S41" s="136">
        <f t="shared" si="32"/>
        <v>3333.3333333333335</v>
      </c>
      <c r="T41" s="136">
        <f t="shared" si="32"/>
        <v>3333.3333333333335</v>
      </c>
      <c r="U41" s="136">
        <f t="shared" si="32"/>
        <v>3333.3333333333335</v>
      </c>
      <c r="V41" s="128">
        <f t="shared" si="36"/>
        <v>10000</v>
      </c>
      <c r="W41" s="138">
        <v>0</v>
      </c>
      <c r="X41" s="109"/>
      <c r="Y41" s="92"/>
    </row>
    <row r="42" spans="1:25" s="7" customFormat="1" ht="60.75" customHeight="1" thickBot="1" x14ac:dyDescent="0.4">
      <c r="A42" s="164">
        <v>6</v>
      </c>
      <c r="B42" s="165" t="s">
        <v>165</v>
      </c>
      <c r="C42" s="135"/>
      <c r="D42" s="136"/>
      <c r="E42" s="136"/>
      <c r="F42" s="136"/>
      <c r="G42" s="135">
        <f t="shared" si="33"/>
        <v>0</v>
      </c>
      <c r="H42" s="129" t="s">
        <v>143</v>
      </c>
      <c r="I42" s="136">
        <f t="shared" si="30"/>
        <v>0</v>
      </c>
      <c r="J42" s="136">
        <f t="shared" si="30"/>
        <v>0</v>
      </c>
      <c r="K42" s="136">
        <f t="shared" si="30"/>
        <v>0</v>
      </c>
      <c r="L42" s="135">
        <f t="shared" si="34"/>
        <v>0</v>
      </c>
      <c r="M42" s="137">
        <v>0</v>
      </c>
      <c r="N42" s="136">
        <f t="shared" si="31"/>
        <v>0</v>
      </c>
      <c r="O42" s="136">
        <f t="shared" si="31"/>
        <v>0</v>
      </c>
      <c r="P42" s="136">
        <f t="shared" si="31"/>
        <v>0</v>
      </c>
      <c r="Q42" s="135">
        <f>SUM(N42:P42)</f>
        <v>0</v>
      </c>
      <c r="R42" s="137">
        <v>0</v>
      </c>
      <c r="S42" s="136">
        <f t="shared" si="32"/>
        <v>0</v>
      </c>
      <c r="T42" s="136">
        <f t="shared" si="32"/>
        <v>0</v>
      </c>
      <c r="U42" s="136">
        <f t="shared" si="32"/>
        <v>0</v>
      </c>
      <c r="V42" s="128">
        <f t="shared" si="36"/>
        <v>0</v>
      </c>
      <c r="W42" s="138">
        <v>0</v>
      </c>
      <c r="X42" s="110"/>
      <c r="Y42" s="93"/>
    </row>
    <row r="43" spans="1:25" s="7" customFormat="1" ht="60.75" customHeight="1" thickBot="1" x14ac:dyDescent="0.4">
      <c r="A43" s="177">
        <v>7</v>
      </c>
      <c r="B43" s="165" t="s">
        <v>17</v>
      </c>
      <c r="C43" s="135" t="s">
        <v>98</v>
      </c>
      <c r="D43" s="136"/>
      <c r="E43" s="136"/>
      <c r="F43" s="136"/>
      <c r="G43" s="135">
        <f t="shared" si="33"/>
        <v>0</v>
      </c>
      <c r="H43" s="129" t="s">
        <v>143</v>
      </c>
      <c r="I43" s="136"/>
      <c r="J43" s="136"/>
      <c r="K43" s="136"/>
      <c r="L43" s="135">
        <f t="shared" si="34"/>
        <v>0</v>
      </c>
      <c r="M43" s="137">
        <v>0</v>
      </c>
      <c r="N43" s="136"/>
      <c r="O43" s="136"/>
      <c r="P43" s="136"/>
      <c r="Q43" s="135">
        <f t="shared" ref="Q43" si="37">SUM(N43:P43)</f>
        <v>0</v>
      </c>
      <c r="R43" s="137">
        <v>0</v>
      </c>
      <c r="S43" s="136"/>
      <c r="T43" s="136"/>
      <c r="U43" s="136"/>
      <c r="V43" s="128"/>
      <c r="W43" s="138">
        <v>0</v>
      </c>
      <c r="X43" s="179"/>
      <c r="Y43" s="93"/>
    </row>
    <row r="44" spans="1:25" s="7" customFormat="1" ht="60.75" customHeight="1" thickBot="1" x14ac:dyDescent="0.4">
      <c r="A44" s="166"/>
      <c r="B44" s="167" t="s">
        <v>19</v>
      </c>
      <c r="C44" s="139">
        <f>G44+L44+Q44+V44</f>
        <v>570000</v>
      </c>
      <c r="D44" s="139">
        <f>SUM(D37:D43)</f>
        <v>47500</v>
      </c>
      <c r="E44" s="139">
        <f>SUM(E37:E43)</f>
        <v>47500</v>
      </c>
      <c r="F44" s="139">
        <f>SUM(F37:F43)</f>
        <v>47500</v>
      </c>
      <c r="G44" s="139">
        <f>SUM(G37:G43)</f>
        <v>142500</v>
      </c>
      <c r="H44" s="139">
        <f t="shared" ref="H44:T44" si="38">SUM(H37:H43)</f>
        <v>0</v>
      </c>
      <c r="I44" s="139">
        <f t="shared" si="38"/>
        <v>47500</v>
      </c>
      <c r="J44" s="139">
        <f t="shared" si="38"/>
        <v>47500</v>
      </c>
      <c r="K44" s="139">
        <f>SUM(K37:K43)</f>
        <v>47500</v>
      </c>
      <c r="L44" s="139">
        <f>SUM(L37:L43)</f>
        <v>142500</v>
      </c>
      <c r="M44" s="139">
        <f>SUM(M37:M43)</f>
        <v>0</v>
      </c>
      <c r="N44" s="139">
        <f t="shared" si="38"/>
        <v>47500</v>
      </c>
      <c r="O44" s="139">
        <f t="shared" si="38"/>
        <v>47500</v>
      </c>
      <c r="P44" s="139">
        <f>SUM(P37:P43)</f>
        <v>47500</v>
      </c>
      <c r="Q44" s="139">
        <f t="shared" si="38"/>
        <v>142500</v>
      </c>
      <c r="R44" s="139">
        <f>SUM(R37:R43)</f>
        <v>0</v>
      </c>
      <c r="S44" s="139">
        <f t="shared" si="38"/>
        <v>47500</v>
      </c>
      <c r="T44" s="139">
        <f t="shared" si="38"/>
        <v>47500</v>
      </c>
      <c r="U44" s="139">
        <f>SUM(U37:U43)</f>
        <v>47500</v>
      </c>
      <c r="V44" s="139">
        <f>SUM(V37:V43)</f>
        <v>142500</v>
      </c>
      <c r="W44" s="139">
        <f>SUM(W37:W43)</f>
        <v>0</v>
      </c>
      <c r="X44" s="111"/>
      <c r="Y44" s="93"/>
    </row>
    <row r="45" spans="1:25" s="7" customFormat="1" ht="60.75" customHeight="1" thickBot="1" x14ac:dyDescent="0.4">
      <c r="A45" s="194" t="s">
        <v>173</v>
      </c>
      <c r="B45" s="195"/>
      <c r="C45" s="195"/>
      <c r="D45" s="141"/>
      <c r="E45" s="141"/>
      <c r="F45" s="141"/>
      <c r="G45" s="141"/>
      <c r="H45" s="141"/>
      <c r="I45" s="141"/>
      <c r="J45" s="141"/>
      <c r="K45" s="142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4"/>
      <c r="Y45" s="93"/>
    </row>
    <row r="46" spans="1:25" s="7" customFormat="1" ht="60.75" customHeight="1" x14ac:dyDescent="0.35">
      <c r="A46" s="149">
        <v>1</v>
      </c>
      <c r="B46" s="148" t="s">
        <v>163</v>
      </c>
      <c r="C46" s="135">
        <v>400000</v>
      </c>
      <c r="D46" s="136">
        <f t="shared" ref="D46:F52" si="39">$C46/12</f>
        <v>33333.333333333336</v>
      </c>
      <c r="E46" s="136">
        <f t="shared" si="39"/>
        <v>33333.333333333336</v>
      </c>
      <c r="F46" s="136">
        <f t="shared" si="39"/>
        <v>33333.333333333336</v>
      </c>
      <c r="G46" s="135">
        <f>SUM(D46:F46)</f>
        <v>100000</v>
      </c>
      <c r="H46" s="129" t="s">
        <v>143</v>
      </c>
      <c r="I46" s="136">
        <f t="shared" ref="I46:K52" si="40">$C46/12</f>
        <v>33333.333333333336</v>
      </c>
      <c r="J46" s="136">
        <f t="shared" si="40"/>
        <v>33333.333333333336</v>
      </c>
      <c r="K46" s="136">
        <f t="shared" si="40"/>
        <v>33333.333333333336</v>
      </c>
      <c r="L46" s="135">
        <f>SUM(I46:K46)</f>
        <v>100000</v>
      </c>
      <c r="M46" s="129" t="s">
        <v>143</v>
      </c>
      <c r="N46" s="136">
        <f t="shared" ref="N46:P52" si="41">$C46/12</f>
        <v>33333.333333333336</v>
      </c>
      <c r="O46" s="136">
        <f t="shared" si="41"/>
        <v>33333.333333333336</v>
      </c>
      <c r="P46" s="136">
        <f t="shared" si="41"/>
        <v>33333.333333333336</v>
      </c>
      <c r="Q46" s="131">
        <f>SUM(N46:P46)</f>
        <v>100000</v>
      </c>
      <c r="R46" s="129"/>
      <c r="S46" s="136">
        <f t="shared" ref="S46:U52" si="42">$C46/12</f>
        <v>33333.333333333336</v>
      </c>
      <c r="T46" s="136">
        <f t="shared" si="42"/>
        <v>33333.333333333336</v>
      </c>
      <c r="U46" s="136">
        <f t="shared" si="42"/>
        <v>33333.333333333336</v>
      </c>
      <c r="V46" s="131">
        <f>SUM(S46:U46)</f>
        <v>100000</v>
      </c>
      <c r="W46" s="129" t="s">
        <v>143</v>
      </c>
      <c r="X46" s="102"/>
      <c r="Y46" s="93"/>
    </row>
    <row r="47" spans="1:25" ht="60.75" customHeight="1" x14ac:dyDescent="0.2">
      <c r="A47" s="149">
        <v>3</v>
      </c>
      <c r="B47" s="148" t="s">
        <v>39</v>
      </c>
      <c r="C47" s="135">
        <v>20000</v>
      </c>
      <c r="D47" s="136">
        <f t="shared" si="39"/>
        <v>1666.6666666666667</v>
      </c>
      <c r="E47" s="136">
        <f t="shared" si="39"/>
        <v>1666.6666666666667</v>
      </c>
      <c r="F47" s="136">
        <f t="shared" si="39"/>
        <v>1666.6666666666667</v>
      </c>
      <c r="G47" s="135">
        <f>SUM(D47:F47)</f>
        <v>5000</v>
      </c>
      <c r="H47" s="129" t="s">
        <v>143</v>
      </c>
      <c r="I47" s="136">
        <f t="shared" si="40"/>
        <v>1666.6666666666667</v>
      </c>
      <c r="J47" s="136">
        <f t="shared" si="40"/>
        <v>1666.6666666666667</v>
      </c>
      <c r="K47" s="136">
        <f t="shared" si="40"/>
        <v>1666.6666666666667</v>
      </c>
      <c r="L47" s="135">
        <f t="shared" ref="L47:L60" si="43">SUM(I47:K47)</f>
        <v>5000</v>
      </c>
      <c r="M47" s="129" t="s">
        <v>143</v>
      </c>
      <c r="N47" s="136">
        <f t="shared" si="41"/>
        <v>1666.6666666666667</v>
      </c>
      <c r="O47" s="136">
        <f t="shared" si="41"/>
        <v>1666.6666666666667</v>
      </c>
      <c r="P47" s="136">
        <f t="shared" si="41"/>
        <v>1666.6666666666667</v>
      </c>
      <c r="Q47" s="131">
        <f t="shared" ref="Q47:Q51" si="44">SUM(N47:P47)</f>
        <v>5000</v>
      </c>
      <c r="R47" s="129"/>
      <c r="S47" s="136">
        <f t="shared" si="42"/>
        <v>1666.6666666666667</v>
      </c>
      <c r="T47" s="136">
        <f t="shared" si="42"/>
        <v>1666.6666666666667</v>
      </c>
      <c r="U47" s="136">
        <f t="shared" si="42"/>
        <v>1666.6666666666667</v>
      </c>
      <c r="V47" s="131">
        <f t="shared" ref="V47:V52" si="45">SUM(S47:U47)</f>
        <v>5000</v>
      </c>
      <c r="W47" s="129" t="s">
        <v>143</v>
      </c>
      <c r="X47" s="104"/>
      <c r="Y47" s="92"/>
    </row>
    <row r="48" spans="1:25" ht="60.75" customHeight="1" x14ac:dyDescent="0.2">
      <c r="A48" s="149">
        <v>4</v>
      </c>
      <c r="B48" s="148" t="s">
        <v>40</v>
      </c>
      <c r="C48" s="135">
        <v>40000</v>
      </c>
      <c r="D48" s="136">
        <f t="shared" si="39"/>
        <v>3333.3333333333335</v>
      </c>
      <c r="E48" s="136">
        <f t="shared" si="39"/>
        <v>3333.3333333333335</v>
      </c>
      <c r="F48" s="136">
        <f t="shared" si="39"/>
        <v>3333.3333333333335</v>
      </c>
      <c r="G48" s="135">
        <f t="shared" ref="G48:G60" si="46">SUM(D48:F48)</f>
        <v>10000</v>
      </c>
      <c r="H48" s="129" t="s">
        <v>143</v>
      </c>
      <c r="I48" s="136">
        <f t="shared" si="40"/>
        <v>3333.3333333333335</v>
      </c>
      <c r="J48" s="136">
        <f t="shared" si="40"/>
        <v>3333.3333333333335</v>
      </c>
      <c r="K48" s="136">
        <f t="shared" si="40"/>
        <v>3333.3333333333335</v>
      </c>
      <c r="L48" s="135">
        <f t="shared" si="43"/>
        <v>10000</v>
      </c>
      <c r="M48" s="129" t="s">
        <v>143</v>
      </c>
      <c r="N48" s="136">
        <f t="shared" si="41"/>
        <v>3333.3333333333335</v>
      </c>
      <c r="O48" s="136">
        <f t="shared" si="41"/>
        <v>3333.3333333333335</v>
      </c>
      <c r="P48" s="136">
        <f t="shared" si="41"/>
        <v>3333.3333333333335</v>
      </c>
      <c r="Q48" s="131">
        <f t="shared" si="44"/>
        <v>10000</v>
      </c>
      <c r="R48" s="129"/>
      <c r="S48" s="136">
        <f t="shared" si="42"/>
        <v>3333.3333333333335</v>
      </c>
      <c r="T48" s="136">
        <f t="shared" si="42"/>
        <v>3333.3333333333335</v>
      </c>
      <c r="U48" s="136">
        <f t="shared" si="42"/>
        <v>3333.3333333333335</v>
      </c>
      <c r="V48" s="131">
        <f t="shared" si="45"/>
        <v>10000</v>
      </c>
      <c r="W48" s="129" t="s">
        <v>143</v>
      </c>
      <c r="X48" s="104"/>
      <c r="Y48" s="92"/>
    </row>
    <row r="49" spans="1:25" ht="60.75" customHeight="1" x14ac:dyDescent="0.2">
      <c r="A49" s="149">
        <v>5</v>
      </c>
      <c r="B49" s="148" t="s">
        <v>41</v>
      </c>
      <c r="C49" s="135">
        <v>200000</v>
      </c>
      <c r="D49" s="136">
        <f t="shared" si="39"/>
        <v>16666.666666666668</v>
      </c>
      <c r="E49" s="136">
        <f t="shared" si="39"/>
        <v>16666.666666666668</v>
      </c>
      <c r="F49" s="136">
        <f t="shared" si="39"/>
        <v>16666.666666666668</v>
      </c>
      <c r="G49" s="135">
        <f t="shared" si="46"/>
        <v>50000</v>
      </c>
      <c r="H49" s="129" t="s">
        <v>143</v>
      </c>
      <c r="I49" s="136">
        <f t="shared" si="40"/>
        <v>16666.666666666668</v>
      </c>
      <c r="J49" s="136">
        <f t="shared" si="40"/>
        <v>16666.666666666668</v>
      </c>
      <c r="K49" s="136">
        <f t="shared" si="40"/>
        <v>16666.666666666668</v>
      </c>
      <c r="L49" s="135">
        <f t="shared" si="43"/>
        <v>50000</v>
      </c>
      <c r="M49" s="129" t="s">
        <v>143</v>
      </c>
      <c r="N49" s="136">
        <f t="shared" si="41"/>
        <v>16666.666666666668</v>
      </c>
      <c r="O49" s="136">
        <f t="shared" si="41"/>
        <v>16666.666666666668</v>
      </c>
      <c r="P49" s="136">
        <f t="shared" si="41"/>
        <v>16666.666666666668</v>
      </c>
      <c r="Q49" s="131">
        <f t="shared" si="44"/>
        <v>50000</v>
      </c>
      <c r="R49" s="129"/>
      <c r="S49" s="136">
        <f t="shared" si="42"/>
        <v>16666.666666666668</v>
      </c>
      <c r="T49" s="136">
        <f t="shared" si="42"/>
        <v>16666.666666666668</v>
      </c>
      <c r="U49" s="136">
        <f t="shared" si="42"/>
        <v>16666.666666666668</v>
      </c>
      <c r="V49" s="131">
        <f t="shared" si="45"/>
        <v>50000</v>
      </c>
      <c r="W49" s="129" t="s">
        <v>143</v>
      </c>
      <c r="X49" s="105"/>
      <c r="Y49" s="92"/>
    </row>
    <row r="50" spans="1:25" ht="60.75" customHeight="1" x14ac:dyDescent="0.2">
      <c r="A50" s="149">
        <v>7</v>
      </c>
      <c r="B50" s="148" t="s">
        <v>165</v>
      </c>
      <c r="C50" s="135">
        <v>60000</v>
      </c>
      <c r="D50" s="136">
        <f t="shared" si="39"/>
        <v>5000</v>
      </c>
      <c r="E50" s="136">
        <f t="shared" si="39"/>
        <v>5000</v>
      </c>
      <c r="F50" s="136">
        <f t="shared" si="39"/>
        <v>5000</v>
      </c>
      <c r="G50" s="135">
        <f t="shared" si="46"/>
        <v>15000</v>
      </c>
      <c r="H50" s="129" t="s">
        <v>143</v>
      </c>
      <c r="I50" s="136">
        <f t="shared" si="40"/>
        <v>5000</v>
      </c>
      <c r="J50" s="136">
        <f t="shared" si="40"/>
        <v>5000</v>
      </c>
      <c r="K50" s="136">
        <f t="shared" si="40"/>
        <v>5000</v>
      </c>
      <c r="L50" s="135">
        <f t="shared" si="43"/>
        <v>15000</v>
      </c>
      <c r="M50" s="129"/>
      <c r="N50" s="136">
        <f t="shared" si="41"/>
        <v>5000</v>
      </c>
      <c r="O50" s="136">
        <f t="shared" si="41"/>
        <v>5000</v>
      </c>
      <c r="P50" s="136">
        <f t="shared" si="41"/>
        <v>5000</v>
      </c>
      <c r="Q50" s="131">
        <f t="shared" si="44"/>
        <v>15000</v>
      </c>
      <c r="R50" s="129"/>
      <c r="S50" s="136">
        <f t="shared" si="42"/>
        <v>5000</v>
      </c>
      <c r="T50" s="136">
        <f t="shared" si="42"/>
        <v>5000</v>
      </c>
      <c r="U50" s="136">
        <f t="shared" si="42"/>
        <v>5000</v>
      </c>
      <c r="V50" s="131">
        <f t="shared" si="45"/>
        <v>15000</v>
      </c>
      <c r="W50" s="129" t="s">
        <v>143</v>
      </c>
      <c r="X50" s="105"/>
      <c r="Y50" s="92"/>
    </row>
    <row r="51" spans="1:25" s="7" customFormat="1" ht="60.75" customHeight="1" x14ac:dyDescent="0.35">
      <c r="A51" s="149">
        <v>8</v>
      </c>
      <c r="B51" s="148" t="s">
        <v>166</v>
      </c>
      <c r="C51" s="135">
        <v>200000</v>
      </c>
      <c r="D51" s="136">
        <f t="shared" si="39"/>
        <v>16666.666666666668</v>
      </c>
      <c r="E51" s="136">
        <f t="shared" si="39"/>
        <v>16666.666666666668</v>
      </c>
      <c r="F51" s="136">
        <f t="shared" si="39"/>
        <v>16666.666666666668</v>
      </c>
      <c r="G51" s="135">
        <f t="shared" si="46"/>
        <v>50000</v>
      </c>
      <c r="H51" s="129" t="s">
        <v>143</v>
      </c>
      <c r="I51" s="136">
        <f t="shared" si="40"/>
        <v>16666.666666666668</v>
      </c>
      <c r="J51" s="136">
        <f t="shared" si="40"/>
        <v>16666.666666666668</v>
      </c>
      <c r="K51" s="136">
        <f t="shared" si="40"/>
        <v>16666.666666666668</v>
      </c>
      <c r="L51" s="135">
        <f t="shared" si="43"/>
        <v>50000</v>
      </c>
      <c r="M51" s="129"/>
      <c r="N51" s="136">
        <f t="shared" si="41"/>
        <v>16666.666666666668</v>
      </c>
      <c r="O51" s="136">
        <f t="shared" si="41"/>
        <v>16666.666666666668</v>
      </c>
      <c r="P51" s="136">
        <f t="shared" si="41"/>
        <v>16666.666666666668</v>
      </c>
      <c r="Q51" s="131">
        <f t="shared" si="44"/>
        <v>50000</v>
      </c>
      <c r="R51" s="129"/>
      <c r="S51" s="136">
        <f t="shared" si="42"/>
        <v>16666.666666666668</v>
      </c>
      <c r="T51" s="136">
        <f t="shared" si="42"/>
        <v>16666.666666666668</v>
      </c>
      <c r="U51" s="136">
        <f t="shared" si="42"/>
        <v>16666.666666666668</v>
      </c>
      <c r="V51" s="131">
        <f t="shared" si="45"/>
        <v>50000</v>
      </c>
      <c r="W51" s="129" t="s">
        <v>143</v>
      </c>
      <c r="X51" s="105"/>
    </row>
    <row r="52" spans="1:25" ht="60.75" customHeight="1" thickBot="1" x14ac:dyDescent="0.25">
      <c r="A52" s="149">
        <v>9</v>
      </c>
      <c r="B52" s="183" t="s">
        <v>167</v>
      </c>
      <c r="C52" s="135">
        <v>50000</v>
      </c>
      <c r="D52" s="136">
        <f t="shared" si="39"/>
        <v>4166.666666666667</v>
      </c>
      <c r="E52" s="136">
        <f t="shared" si="39"/>
        <v>4166.666666666667</v>
      </c>
      <c r="F52" s="136">
        <f t="shared" si="39"/>
        <v>4166.666666666667</v>
      </c>
      <c r="G52" s="135">
        <f>SUM(D52:F52)</f>
        <v>12500</v>
      </c>
      <c r="H52" s="129" t="s">
        <v>143</v>
      </c>
      <c r="I52" s="136">
        <f t="shared" si="40"/>
        <v>4166.666666666667</v>
      </c>
      <c r="J52" s="136">
        <f t="shared" si="40"/>
        <v>4166.666666666667</v>
      </c>
      <c r="K52" s="136">
        <f t="shared" si="40"/>
        <v>4166.666666666667</v>
      </c>
      <c r="L52" s="135">
        <f t="shared" si="43"/>
        <v>12500</v>
      </c>
      <c r="M52" s="129" t="s">
        <v>143</v>
      </c>
      <c r="N52" s="136">
        <f t="shared" si="41"/>
        <v>4166.666666666667</v>
      </c>
      <c r="O52" s="136">
        <f t="shared" si="41"/>
        <v>4166.666666666667</v>
      </c>
      <c r="P52" s="136">
        <f t="shared" si="41"/>
        <v>4166.666666666667</v>
      </c>
      <c r="Q52" s="131">
        <f>SUM(N52:P52)</f>
        <v>12500</v>
      </c>
      <c r="R52" s="129" t="s">
        <v>143</v>
      </c>
      <c r="S52" s="136">
        <f t="shared" si="42"/>
        <v>4166.666666666667</v>
      </c>
      <c r="T52" s="136">
        <f t="shared" si="42"/>
        <v>4166.666666666667</v>
      </c>
      <c r="U52" s="136">
        <f t="shared" si="42"/>
        <v>4166.666666666667</v>
      </c>
      <c r="V52" s="131">
        <f t="shared" si="45"/>
        <v>12500</v>
      </c>
      <c r="W52" s="129" t="s">
        <v>143</v>
      </c>
      <c r="X52" s="106"/>
    </row>
    <row r="53" spans="1:25" s="7" customFormat="1" ht="60.75" customHeight="1" thickBot="1" x14ac:dyDescent="0.4">
      <c r="A53" s="163"/>
      <c r="B53" s="162" t="s">
        <v>19</v>
      </c>
      <c r="C53" s="139">
        <f>G53+L53+Q53+V53</f>
        <v>970000</v>
      </c>
      <c r="D53" s="139">
        <f t="shared" ref="D53:W53" si="47">SUM(D46:D52)</f>
        <v>80833.333333333343</v>
      </c>
      <c r="E53" s="139">
        <f t="shared" si="47"/>
        <v>80833.333333333343</v>
      </c>
      <c r="F53" s="139">
        <f t="shared" si="47"/>
        <v>80833.333333333343</v>
      </c>
      <c r="G53" s="139">
        <f t="shared" si="47"/>
        <v>242500</v>
      </c>
      <c r="H53" s="139">
        <f t="shared" si="47"/>
        <v>0</v>
      </c>
      <c r="I53" s="139">
        <f t="shared" si="47"/>
        <v>80833.333333333343</v>
      </c>
      <c r="J53" s="139">
        <f t="shared" si="47"/>
        <v>80833.333333333343</v>
      </c>
      <c r="K53" s="139">
        <f t="shared" si="47"/>
        <v>80833.333333333343</v>
      </c>
      <c r="L53" s="139">
        <f t="shared" si="47"/>
        <v>242500</v>
      </c>
      <c r="M53" s="139">
        <f t="shared" si="47"/>
        <v>0</v>
      </c>
      <c r="N53" s="139">
        <f t="shared" si="47"/>
        <v>80833.333333333343</v>
      </c>
      <c r="O53" s="139">
        <f t="shared" si="47"/>
        <v>80833.333333333343</v>
      </c>
      <c r="P53" s="139">
        <f t="shared" si="47"/>
        <v>80833.333333333343</v>
      </c>
      <c r="Q53" s="139">
        <f t="shared" si="47"/>
        <v>242500</v>
      </c>
      <c r="R53" s="139">
        <f t="shared" si="47"/>
        <v>0</v>
      </c>
      <c r="S53" s="139">
        <f t="shared" si="47"/>
        <v>80833.333333333343</v>
      </c>
      <c r="T53" s="139">
        <f t="shared" si="47"/>
        <v>80833.333333333343</v>
      </c>
      <c r="U53" s="139">
        <f t="shared" si="47"/>
        <v>80833.333333333343</v>
      </c>
      <c r="V53" s="139">
        <f t="shared" si="47"/>
        <v>242500</v>
      </c>
      <c r="W53" s="139">
        <f t="shared" si="47"/>
        <v>0</v>
      </c>
      <c r="X53" s="107"/>
    </row>
    <row r="54" spans="1:25" s="7" customFormat="1" ht="60.75" customHeight="1" thickBot="1" x14ac:dyDescent="0.4">
      <c r="A54" s="262" t="s">
        <v>174</v>
      </c>
      <c r="B54" s="263"/>
      <c r="C54" s="263"/>
      <c r="D54" s="140"/>
      <c r="E54" s="140"/>
      <c r="F54" s="140"/>
      <c r="G54" s="140"/>
      <c r="H54" s="140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96"/>
    </row>
    <row r="55" spans="1:25" s="7" customFormat="1" ht="60.75" customHeight="1" thickBot="1" x14ac:dyDescent="0.4">
      <c r="A55" s="164">
        <v>1</v>
      </c>
      <c r="B55" s="165" t="s">
        <v>163</v>
      </c>
      <c r="C55" s="135">
        <v>360000</v>
      </c>
      <c r="D55" s="136">
        <f t="shared" ref="D55:F60" si="48">$C55/12</f>
        <v>30000</v>
      </c>
      <c r="E55" s="136">
        <f t="shared" si="48"/>
        <v>30000</v>
      </c>
      <c r="F55" s="136">
        <f t="shared" si="48"/>
        <v>30000</v>
      </c>
      <c r="G55" s="135">
        <f>SUM(D55:F55)</f>
        <v>90000</v>
      </c>
      <c r="H55" s="129" t="s">
        <v>143</v>
      </c>
      <c r="I55" s="136">
        <f t="shared" ref="I55:K60" si="49">$C55/12</f>
        <v>30000</v>
      </c>
      <c r="J55" s="136">
        <f t="shared" si="49"/>
        <v>30000</v>
      </c>
      <c r="K55" s="136">
        <f t="shared" si="49"/>
        <v>30000</v>
      </c>
      <c r="L55" s="135">
        <f>SUM(I55:K55)</f>
        <v>90000</v>
      </c>
      <c r="M55" s="129" t="s">
        <v>143</v>
      </c>
      <c r="N55" s="136">
        <f t="shared" ref="N55:P60" si="50">$C55/12</f>
        <v>30000</v>
      </c>
      <c r="O55" s="136">
        <f t="shared" si="50"/>
        <v>30000</v>
      </c>
      <c r="P55" s="136">
        <f t="shared" si="50"/>
        <v>30000</v>
      </c>
      <c r="Q55" s="131">
        <f>SUM(N55:P55)</f>
        <v>90000</v>
      </c>
      <c r="R55" s="129" t="s">
        <v>143</v>
      </c>
      <c r="S55" s="136">
        <f t="shared" ref="S55:U60" si="51">$C55/12</f>
        <v>30000</v>
      </c>
      <c r="T55" s="136">
        <f t="shared" si="51"/>
        <v>30000</v>
      </c>
      <c r="U55" s="136">
        <f t="shared" si="51"/>
        <v>30000</v>
      </c>
      <c r="V55" s="131">
        <f>SUM(S55:U55)</f>
        <v>90000</v>
      </c>
      <c r="W55" s="129" t="s">
        <v>143</v>
      </c>
      <c r="X55" s="102"/>
    </row>
    <row r="56" spans="1:25" ht="60.75" customHeight="1" thickBot="1" x14ac:dyDescent="0.25">
      <c r="A56" s="164">
        <v>3</v>
      </c>
      <c r="B56" s="165" t="s">
        <v>39</v>
      </c>
      <c r="C56" s="135">
        <v>30000</v>
      </c>
      <c r="D56" s="136">
        <f t="shared" si="48"/>
        <v>2500</v>
      </c>
      <c r="E56" s="136">
        <f t="shared" si="48"/>
        <v>2500</v>
      </c>
      <c r="F56" s="136">
        <f t="shared" si="48"/>
        <v>2500</v>
      </c>
      <c r="G56" s="135">
        <f>SUM(D56:F56)</f>
        <v>7500</v>
      </c>
      <c r="H56" s="129" t="s">
        <v>143</v>
      </c>
      <c r="I56" s="136">
        <f t="shared" si="49"/>
        <v>2500</v>
      </c>
      <c r="J56" s="136">
        <f t="shared" si="49"/>
        <v>2500</v>
      </c>
      <c r="K56" s="136">
        <f t="shared" si="49"/>
        <v>2500</v>
      </c>
      <c r="L56" s="135">
        <f>SUM(I56:K56)</f>
        <v>7500</v>
      </c>
      <c r="M56" s="129" t="s">
        <v>143</v>
      </c>
      <c r="N56" s="136">
        <f t="shared" si="50"/>
        <v>2500</v>
      </c>
      <c r="O56" s="136">
        <f t="shared" si="50"/>
        <v>2500</v>
      </c>
      <c r="P56" s="136">
        <f t="shared" si="50"/>
        <v>2500</v>
      </c>
      <c r="Q56" s="131">
        <f t="shared" ref="Q56:Q60" si="52">SUM(N56:P56)</f>
        <v>7500</v>
      </c>
      <c r="R56" s="129" t="s">
        <v>143</v>
      </c>
      <c r="S56" s="136">
        <f t="shared" si="51"/>
        <v>2500</v>
      </c>
      <c r="T56" s="136">
        <f t="shared" si="51"/>
        <v>2500</v>
      </c>
      <c r="U56" s="136">
        <f t="shared" si="51"/>
        <v>2500</v>
      </c>
      <c r="V56" s="131">
        <f t="shared" ref="V56:V60" si="53">SUM(S56:U56)</f>
        <v>7500</v>
      </c>
      <c r="W56" s="129" t="s">
        <v>143</v>
      </c>
      <c r="X56" s="105"/>
    </row>
    <row r="57" spans="1:25" ht="60.75" customHeight="1" thickBot="1" x14ac:dyDescent="0.25">
      <c r="A57" s="164">
        <v>4</v>
      </c>
      <c r="B57" s="165" t="s">
        <v>40</v>
      </c>
      <c r="C57" s="135">
        <v>20000</v>
      </c>
      <c r="D57" s="136">
        <f t="shared" si="48"/>
        <v>1666.6666666666667</v>
      </c>
      <c r="E57" s="136">
        <f t="shared" si="48"/>
        <v>1666.6666666666667</v>
      </c>
      <c r="F57" s="136">
        <f t="shared" si="48"/>
        <v>1666.6666666666667</v>
      </c>
      <c r="G57" s="135">
        <f t="shared" si="46"/>
        <v>5000</v>
      </c>
      <c r="H57" s="129" t="s">
        <v>143</v>
      </c>
      <c r="I57" s="136">
        <f t="shared" si="49"/>
        <v>1666.6666666666667</v>
      </c>
      <c r="J57" s="136">
        <f t="shared" si="49"/>
        <v>1666.6666666666667</v>
      </c>
      <c r="K57" s="136">
        <f t="shared" si="49"/>
        <v>1666.6666666666667</v>
      </c>
      <c r="L57" s="135">
        <f>SUM(I57:K57)</f>
        <v>5000</v>
      </c>
      <c r="M57" s="129" t="s">
        <v>143</v>
      </c>
      <c r="N57" s="136">
        <f t="shared" si="50"/>
        <v>1666.6666666666667</v>
      </c>
      <c r="O57" s="136">
        <f t="shared" si="50"/>
        <v>1666.6666666666667</v>
      </c>
      <c r="P57" s="136">
        <f t="shared" si="50"/>
        <v>1666.6666666666667</v>
      </c>
      <c r="Q57" s="131">
        <f t="shared" si="52"/>
        <v>5000</v>
      </c>
      <c r="R57" s="129" t="s">
        <v>143</v>
      </c>
      <c r="S57" s="136">
        <f t="shared" si="51"/>
        <v>1666.6666666666667</v>
      </c>
      <c r="T57" s="136">
        <f t="shared" si="51"/>
        <v>1666.6666666666667</v>
      </c>
      <c r="U57" s="136">
        <f t="shared" si="51"/>
        <v>1666.6666666666667</v>
      </c>
      <c r="V57" s="131">
        <f t="shared" si="53"/>
        <v>5000</v>
      </c>
      <c r="W57" s="129" t="s">
        <v>143</v>
      </c>
      <c r="X57" s="105"/>
    </row>
    <row r="58" spans="1:25" ht="60.75" customHeight="1" thickBot="1" x14ac:dyDescent="0.25">
      <c r="A58" s="164">
        <v>5</v>
      </c>
      <c r="B58" s="165" t="s">
        <v>41</v>
      </c>
      <c r="C58" s="135">
        <v>120000</v>
      </c>
      <c r="D58" s="136">
        <f t="shared" si="48"/>
        <v>10000</v>
      </c>
      <c r="E58" s="136">
        <f t="shared" si="48"/>
        <v>10000</v>
      </c>
      <c r="F58" s="136">
        <f t="shared" si="48"/>
        <v>10000</v>
      </c>
      <c r="G58" s="135">
        <f t="shared" si="46"/>
        <v>30000</v>
      </c>
      <c r="H58" s="129" t="s">
        <v>143</v>
      </c>
      <c r="I58" s="136">
        <f t="shared" si="49"/>
        <v>10000</v>
      </c>
      <c r="J58" s="136">
        <f t="shared" si="49"/>
        <v>10000</v>
      </c>
      <c r="K58" s="136">
        <f t="shared" si="49"/>
        <v>10000</v>
      </c>
      <c r="L58" s="135">
        <f t="shared" si="43"/>
        <v>30000</v>
      </c>
      <c r="M58" s="129" t="s">
        <v>143</v>
      </c>
      <c r="N58" s="136">
        <f t="shared" si="50"/>
        <v>10000</v>
      </c>
      <c r="O58" s="136">
        <f t="shared" si="50"/>
        <v>10000</v>
      </c>
      <c r="P58" s="136">
        <f t="shared" si="50"/>
        <v>10000</v>
      </c>
      <c r="Q58" s="131">
        <f t="shared" si="52"/>
        <v>30000</v>
      </c>
      <c r="R58" s="129" t="s">
        <v>143</v>
      </c>
      <c r="S58" s="136">
        <f t="shared" si="51"/>
        <v>10000</v>
      </c>
      <c r="T58" s="136">
        <f t="shared" si="51"/>
        <v>10000</v>
      </c>
      <c r="U58" s="136">
        <f t="shared" si="51"/>
        <v>10000</v>
      </c>
      <c r="V58" s="131">
        <f t="shared" si="53"/>
        <v>30000</v>
      </c>
      <c r="W58" s="129" t="s">
        <v>143</v>
      </c>
      <c r="X58" s="105"/>
    </row>
    <row r="59" spans="1:25" ht="60.75" customHeight="1" thickBot="1" x14ac:dyDescent="0.25">
      <c r="A59" s="164">
        <v>7</v>
      </c>
      <c r="B59" s="165" t="s">
        <v>165</v>
      </c>
      <c r="C59" s="135">
        <v>70000</v>
      </c>
      <c r="D59" s="136">
        <f t="shared" si="48"/>
        <v>5833.333333333333</v>
      </c>
      <c r="E59" s="136">
        <f t="shared" si="48"/>
        <v>5833.333333333333</v>
      </c>
      <c r="F59" s="136">
        <f t="shared" si="48"/>
        <v>5833.333333333333</v>
      </c>
      <c r="G59" s="135">
        <f t="shared" si="46"/>
        <v>17500</v>
      </c>
      <c r="H59" s="129" t="s">
        <v>143</v>
      </c>
      <c r="I59" s="136">
        <f t="shared" si="49"/>
        <v>5833.333333333333</v>
      </c>
      <c r="J59" s="136">
        <f t="shared" si="49"/>
        <v>5833.333333333333</v>
      </c>
      <c r="K59" s="136">
        <f t="shared" si="49"/>
        <v>5833.333333333333</v>
      </c>
      <c r="L59" s="135">
        <f t="shared" si="43"/>
        <v>17500</v>
      </c>
      <c r="M59" s="129" t="s">
        <v>143</v>
      </c>
      <c r="N59" s="136">
        <f t="shared" si="50"/>
        <v>5833.333333333333</v>
      </c>
      <c r="O59" s="136">
        <f t="shared" si="50"/>
        <v>5833.333333333333</v>
      </c>
      <c r="P59" s="136">
        <f t="shared" si="50"/>
        <v>5833.333333333333</v>
      </c>
      <c r="Q59" s="131">
        <f t="shared" si="52"/>
        <v>17500</v>
      </c>
      <c r="R59" s="129" t="s">
        <v>143</v>
      </c>
      <c r="S59" s="136">
        <f t="shared" si="51"/>
        <v>5833.333333333333</v>
      </c>
      <c r="T59" s="136">
        <f t="shared" si="51"/>
        <v>5833.333333333333</v>
      </c>
      <c r="U59" s="136">
        <f t="shared" si="51"/>
        <v>5833.333333333333</v>
      </c>
      <c r="V59" s="131">
        <f t="shared" si="53"/>
        <v>17500</v>
      </c>
      <c r="W59" s="129" t="s">
        <v>143</v>
      </c>
      <c r="X59" s="104"/>
    </row>
    <row r="60" spans="1:25" ht="60.75" customHeight="1" thickBot="1" x14ac:dyDescent="0.25">
      <c r="A60" s="164">
        <v>9</v>
      </c>
      <c r="B60" s="165" t="s">
        <v>15</v>
      </c>
      <c r="C60" s="135"/>
      <c r="D60" s="136">
        <f t="shared" si="48"/>
        <v>0</v>
      </c>
      <c r="E60" s="136">
        <f t="shared" si="48"/>
        <v>0</v>
      </c>
      <c r="F60" s="136">
        <f t="shared" si="48"/>
        <v>0</v>
      </c>
      <c r="G60" s="135">
        <f t="shared" si="46"/>
        <v>0</v>
      </c>
      <c r="H60" s="129" t="s">
        <v>143</v>
      </c>
      <c r="I60" s="136">
        <f t="shared" si="49"/>
        <v>0</v>
      </c>
      <c r="J60" s="136">
        <f t="shared" si="49"/>
        <v>0</v>
      </c>
      <c r="K60" s="136">
        <f t="shared" si="49"/>
        <v>0</v>
      </c>
      <c r="L60" s="135">
        <f t="shared" si="43"/>
        <v>0</v>
      </c>
      <c r="M60" s="129" t="s">
        <v>143</v>
      </c>
      <c r="N60" s="136">
        <f t="shared" si="50"/>
        <v>0</v>
      </c>
      <c r="O60" s="136">
        <f t="shared" si="50"/>
        <v>0</v>
      </c>
      <c r="P60" s="136">
        <f t="shared" si="50"/>
        <v>0</v>
      </c>
      <c r="Q60" s="131">
        <f t="shared" si="52"/>
        <v>0</v>
      </c>
      <c r="R60" s="129" t="s">
        <v>143</v>
      </c>
      <c r="S60" s="136">
        <f t="shared" si="51"/>
        <v>0</v>
      </c>
      <c r="T60" s="136">
        <f t="shared" si="51"/>
        <v>0</v>
      </c>
      <c r="U60" s="136">
        <f t="shared" si="51"/>
        <v>0</v>
      </c>
      <c r="V60" s="131">
        <f t="shared" si="53"/>
        <v>0</v>
      </c>
      <c r="W60" s="129" t="s">
        <v>143</v>
      </c>
      <c r="X60" s="106"/>
    </row>
    <row r="61" spans="1:25" s="13" customFormat="1" ht="60.75" customHeight="1" thickBot="1" x14ac:dyDescent="0.25">
      <c r="A61" s="166"/>
      <c r="B61" s="167" t="s">
        <v>19</v>
      </c>
      <c r="C61" s="144">
        <f>G61+L61+Q61+V61</f>
        <v>600000</v>
      </c>
      <c r="D61" s="144">
        <f t="shared" ref="D61:W61" si="54">SUM(D55:D60)</f>
        <v>50000</v>
      </c>
      <c r="E61" s="144">
        <f t="shared" si="54"/>
        <v>50000</v>
      </c>
      <c r="F61" s="144">
        <f t="shared" si="54"/>
        <v>50000</v>
      </c>
      <c r="G61" s="144">
        <f t="shared" si="54"/>
        <v>150000</v>
      </c>
      <c r="H61" s="144">
        <f t="shared" si="54"/>
        <v>0</v>
      </c>
      <c r="I61" s="144">
        <f t="shared" si="54"/>
        <v>50000</v>
      </c>
      <c r="J61" s="144">
        <f t="shared" si="54"/>
        <v>50000</v>
      </c>
      <c r="K61" s="144">
        <f t="shared" si="54"/>
        <v>50000</v>
      </c>
      <c r="L61" s="144">
        <f t="shared" si="54"/>
        <v>150000</v>
      </c>
      <c r="M61" s="144">
        <f t="shared" si="54"/>
        <v>0</v>
      </c>
      <c r="N61" s="144">
        <f t="shared" si="54"/>
        <v>50000</v>
      </c>
      <c r="O61" s="144">
        <f t="shared" si="54"/>
        <v>50000</v>
      </c>
      <c r="P61" s="144">
        <f t="shared" si="54"/>
        <v>50000</v>
      </c>
      <c r="Q61" s="144">
        <f t="shared" si="54"/>
        <v>150000</v>
      </c>
      <c r="R61" s="144">
        <f t="shared" si="54"/>
        <v>0</v>
      </c>
      <c r="S61" s="144">
        <f t="shared" si="54"/>
        <v>50000</v>
      </c>
      <c r="T61" s="144">
        <f t="shared" si="54"/>
        <v>50000</v>
      </c>
      <c r="U61" s="144">
        <f t="shared" si="54"/>
        <v>50000</v>
      </c>
      <c r="V61" s="144">
        <f t="shared" si="54"/>
        <v>150000</v>
      </c>
      <c r="W61" s="144">
        <f t="shared" si="54"/>
        <v>0</v>
      </c>
      <c r="X61" s="107"/>
    </row>
    <row r="62" spans="1:25" s="7" customFormat="1" ht="60.75" customHeight="1" thickBot="1" x14ac:dyDescent="0.4">
      <c r="A62" s="264" t="s">
        <v>177</v>
      </c>
      <c r="B62" s="265"/>
      <c r="C62" s="265"/>
      <c r="D62" s="99"/>
      <c r="E62" s="99"/>
      <c r="F62" s="99"/>
      <c r="G62" s="99"/>
      <c r="H62" s="99"/>
      <c r="I62" s="99"/>
      <c r="J62" s="99"/>
      <c r="K62" s="99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92"/>
    </row>
    <row r="63" spans="1:25" s="7" customFormat="1" ht="60.75" customHeight="1" thickBot="1" x14ac:dyDescent="0.4">
      <c r="A63" s="164">
        <v>1</v>
      </c>
      <c r="B63" s="169" t="s">
        <v>111</v>
      </c>
      <c r="C63" s="128">
        <v>60000</v>
      </c>
      <c r="D63" s="136">
        <f t="shared" ref="D63:F66" si="55">$C63/12</f>
        <v>5000</v>
      </c>
      <c r="E63" s="136">
        <f t="shared" si="55"/>
        <v>5000</v>
      </c>
      <c r="F63" s="136">
        <f t="shared" si="55"/>
        <v>5000</v>
      </c>
      <c r="G63" s="128">
        <f>D63+E63+F63</f>
        <v>15000</v>
      </c>
      <c r="H63" s="129" t="s">
        <v>143</v>
      </c>
      <c r="I63" s="136">
        <f t="shared" ref="I63:K66" si="56">$C63/12</f>
        <v>5000</v>
      </c>
      <c r="J63" s="136">
        <f t="shared" si="56"/>
        <v>5000</v>
      </c>
      <c r="K63" s="136">
        <f t="shared" si="56"/>
        <v>5000</v>
      </c>
      <c r="L63" s="128">
        <f>SUM(I63:K63)</f>
        <v>15000</v>
      </c>
      <c r="M63" s="129" t="s">
        <v>143</v>
      </c>
      <c r="N63" s="136">
        <f t="shared" ref="N63:P66" si="57">$C63/12</f>
        <v>5000</v>
      </c>
      <c r="O63" s="136">
        <f t="shared" si="57"/>
        <v>5000</v>
      </c>
      <c r="P63" s="136">
        <f t="shared" si="57"/>
        <v>5000</v>
      </c>
      <c r="Q63" s="131">
        <f>SUM(N63:P63)</f>
        <v>15000</v>
      </c>
      <c r="R63" s="129" t="s">
        <v>143</v>
      </c>
      <c r="S63" s="136">
        <f t="shared" ref="S63:U66" si="58">$C63/12</f>
        <v>5000</v>
      </c>
      <c r="T63" s="136">
        <f t="shared" si="58"/>
        <v>5000</v>
      </c>
      <c r="U63" s="136">
        <f t="shared" si="58"/>
        <v>5000</v>
      </c>
      <c r="V63" s="131">
        <f>SUM(S63:U63)</f>
        <v>15000</v>
      </c>
      <c r="W63" s="129" t="s">
        <v>143</v>
      </c>
      <c r="X63" s="112"/>
    </row>
    <row r="64" spans="1:25" s="7" customFormat="1" ht="60.75" customHeight="1" thickBot="1" x14ac:dyDescent="0.4">
      <c r="A64" s="164">
        <v>2</v>
      </c>
      <c r="B64" s="169" t="s">
        <v>41</v>
      </c>
      <c r="C64" s="128">
        <v>300000</v>
      </c>
      <c r="D64" s="136">
        <f t="shared" si="55"/>
        <v>25000</v>
      </c>
      <c r="E64" s="136">
        <f t="shared" si="55"/>
        <v>25000</v>
      </c>
      <c r="F64" s="136">
        <f t="shared" si="55"/>
        <v>25000</v>
      </c>
      <c r="G64" s="128">
        <f t="shared" ref="G64:G66" si="59">D64+E64+F64</f>
        <v>75000</v>
      </c>
      <c r="H64" s="129" t="s">
        <v>143</v>
      </c>
      <c r="I64" s="136">
        <f t="shared" si="56"/>
        <v>25000</v>
      </c>
      <c r="J64" s="136">
        <f t="shared" si="56"/>
        <v>25000</v>
      </c>
      <c r="K64" s="136">
        <f t="shared" si="56"/>
        <v>25000</v>
      </c>
      <c r="L64" s="128">
        <f t="shared" ref="L64:L66" si="60">SUM(I64:K64)</f>
        <v>75000</v>
      </c>
      <c r="M64" s="129" t="s">
        <v>143</v>
      </c>
      <c r="N64" s="136">
        <f t="shared" si="57"/>
        <v>25000</v>
      </c>
      <c r="O64" s="136">
        <f t="shared" si="57"/>
        <v>25000</v>
      </c>
      <c r="P64" s="136">
        <f t="shared" si="57"/>
        <v>25000</v>
      </c>
      <c r="Q64" s="131">
        <f t="shared" ref="Q64:Q66" si="61">SUM(N64:P64)</f>
        <v>75000</v>
      </c>
      <c r="R64" s="129" t="s">
        <v>143</v>
      </c>
      <c r="S64" s="136">
        <f t="shared" si="58"/>
        <v>25000</v>
      </c>
      <c r="T64" s="136">
        <f t="shared" si="58"/>
        <v>25000</v>
      </c>
      <c r="U64" s="136">
        <f t="shared" si="58"/>
        <v>25000</v>
      </c>
      <c r="V64" s="131">
        <f t="shared" ref="V64:V66" si="62">SUM(S64:U64)</f>
        <v>75000</v>
      </c>
      <c r="W64" s="129" t="s">
        <v>143</v>
      </c>
      <c r="X64" s="105"/>
    </row>
    <row r="65" spans="1:24" ht="60.75" customHeight="1" thickBot="1" x14ac:dyDescent="0.25">
      <c r="A65" s="164">
        <v>3</v>
      </c>
      <c r="B65" s="169" t="s">
        <v>129</v>
      </c>
      <c r="C65" s="128"/>
      <c r="D65" s="136">
        <f t="shared" si="55"/>
        <v>0</v>
      </c>
      <c r="E65" s="136">
        <f t="shared" si="55"/>
        <v>0</v>
      </c>
      <c r="F65" s="136">
        <f t="shared" si="55"/>
        <v>0</v>
      </c>
      <c r="G65" s="128">
        <f t="shared" si="59"/>
        <v>0</v>
      </c>
      <c r="H65" s="129" t="s">
        <v>143</v>
      </c>
      <c r="I65" s="136">
        <f t="shared" si="56"/>
        <v>0</v>
      </c>
      <c r="J65" s="136">
        <f t="shared" si="56"/>
        <v>0</v>
      </c>
      <c r="K65" s="136">
        <f t="shared" si="56"/>
        <v>0</v>
      </c>
      <c r="L65" s="128">
        <f t="shared" si="60"/>
        <v>0</v>
      </c>
      <c r="M65" s="129" t="s">
        <v>143</v>
      </c>
      <c r="N65" s="136">
        <f t="shared" si="57"/>
        <v>0</v>
      </c>
      <c r="O65" s="136">
        <f t="shared" si="57"/>
        <v>0</v>
      </c>
      <c r="P65" s="136">
        <f t="shared" si="57"/>
        <v>0</v>
      </c>
      <c r="Q65" s="131">
        <f t="shared" si="61"/>
        <v>0</v>
      </c>
      <c r="R65" s="129" t="s">
        <v>143</v>
      </c>
      <c r="S65" s="136">
        <f t="shared" si="58"/>
        <v>0</v>
      </c>
      <c r="T65" s="136">
        <f t="shared" si="58"/>
        <v>0</v>
      </c>
      <c r="U65" s="136">
        <f t="shared" si="58"/>
        <v>0</v>
      </c>
      <c r="V65" s="131">
        <f t="shared" si="62"/>
        <v>0</v>
      </c>
      <c r="W65" s="129" t="s">
        <v>143</v>
      </c>
      <c r="X65" s="105"/>
    </row>
    <row r="66" spans="1:24" ht="60.75" customHeight="1" thickBot="1" x14ac:dyDescent="0.25">
      <c r="A66" s="164">
        <v>5</v>
      </c>
      <c r="B66" s="169" t="s">
        <v>15</v>
      </c>
      <c r="C66" s="128"/>
      <c r="D66" s="136">
        <f t="shared" si="55"/>
        <v>0</v>
      </c>
      <c r="E66" s="136">
        <f t="shared" si="55"/>
        <v>0</v>
      </c>
      <c r="F66" s="136">
        <f t="shared" si="55"/>
        <v>0</v>
      </c>
      <c r="G66" s="128">
        <f t="shared" si="59"/>
        <v>0</v>
      </c>
      <c r="H66" s="129" t="s">
        <v>143</v>
      </c>
      <c r="I66" s="136">
        <f t="shared" si="56"/>
        <v>0</v>
      </c>
      <c r="J66" s="136">
        <f t="shared" si="56"/>
        <v>0</v>
      </c>
      <c r="K66" s="136">
        <f t="shared" si="56"/>
        <v>0</v>
      </c>
      <c r="L66" s="128">
        <f t="shared" si="60"/>
        <v>0</v>
      </c>
      <c r="M66" s="129" t="s">
        <v>143</v>
      </c>
      <c r="N66" s="136">
        <f t="shared" si="57"/>
        <v>0</v>
      </c>
      <c r="O66" s="136">
        <f t="shared" si="57"/>
        <v>0</v>
      </c>
      <c r="P66" s="136">
        <f t="shared" si="57"/>
        <v>0</v>
      </c>
      <c r="Q66" s="131">
        <f t="shared" si="61"/>
        <v>0</v>
      </c>
      <c r="R66" s="129" t="s">
        <v>143</v>
      </c>
      <c r="S66" s="136">
        <f t="shared" si="58"/>
        <v>0</v>
      </c>
      <c r="T66" s="136">
        <f t="shared" si="58"/>
        <v>0</v>
      </c>
      <c r="U66" s="136">
        <f t="shared" si="58"/>
        <v>0</v>
      </c>
      <c r="V66" s="131">
        <f t="shared" si="62"/>
        <v>0</v>
      </c>
      <c r="W66" s="129" t="s">
        <v>143</v>
      </c>
      <c r="X66" s="106"/>
    </row>
    <row r="67" spans="1:24" ht="60.75" customHeight="1" thickBot="1" x14ac:dyDescent="0.25">
      <c r="A67" s="170"/>
      <c r="B67" s="168" t="s">
        <v>19</v>
      </c>
      <c r="C67" s="95">
        <f>G67+L67+Q67+V67</f>
        <v>360000</v>
      </c>
      <c r="D67" s="95">
        <f t="shared" ref="D67:W67" si="63">SUM(D63:D66)</f>
        <v>30000</v>
      </c>
      <c r="E67" s="95">
        <f t="shared" si="63"/>
        <v>30000</v>
      </c>
      <c r="F67" s="95">
        <f t="shared" si="63"/>
        <v>30000</v>
      </c>
      <c r="G67" s="95">
        <f t="shared" si="63"/>
        <v>90000</v>
      </c>
      <c r="H67" s="95">
        <f t="shared" si="63"/>
        <v>0</v>
      </c>
      <c r="I67" s="95">
        <f t="shared" si="63"/>
        <v>30000</v>
      </c>
      <c r="J67" s="95">
        <f t="shared" si="63"/>
        <v>30000</v>
      </c>
      <c r="K67" s="95">
        <f t="shared" si="63"/>
        <v>30000</v>
      </c>
      <c r="L67" s="95">
        <f t="shared" si="63"/>
        <v>90000</v>
      </c>
      <c r="M67" s="95">
        <f t="shared" si="63"/>
        <v>0</v>
      </c>
      <c r="N67" s="95">
        <f t="shared" si="63"/>
        <v>30000</v>
      </c>
      <c r="O67" s="95">
        <f t="shared" si="63"/>
        <v>30000</v>
      </c>
      <c r="P67" s="95">
        <f t="shared" si="63"/>
        <v>30000</v>
      </c>
      <c r="Q67" s="95">
        <f t="shared" si="63"/>
        <v>90000</v>
      </c>
      <c r="R67" s="95">
        <f t="shared" si="63"/>
        <v>0</v>
      </c>
      <c r="S67" s="95">
        <f t="shared" si="63"/>
        <v>30000</v>
      </c>
      <c r="T67" s="95">
        <f t="shared" si="63"/>
        <v>30000</v>
      </c>
      <c r="U67" s="95">
        <f t="shared" si="63"/>
        <v>30000</v>
      </c>
      <c r="V67" s="95">
        <f t="shared" si="63"/>
        <v>90000</v>
      </c>
      <c r="W67" s="95">
        <f t="shared" si="63"/>
        <v>0</v>
      </c>
      <c r="X67" s="107"/>
    </row>
    <row r="68" spans="1:24" ht="60.75" customHeight="1" thickBot="1" x14ac:dyDescent="0.45">
      <c r="A68" s="266" t="s">
        <v>178</v>
      </c>
      <c r="B68" s="267"/>
      <c r="C68" s="267"/>
      <c r="D68" s="99"/>
      <c r="E68" s="99"/>
      <c r="F68" s="99"/>
      <c r="G68" s="99"/>
      <c r="H68" s="99"/>
      <c r="I68" s="99"/>
      <c r="J68" s="99"/>
      <c r="K68" s="99"/>
      <c r="L68" s="68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</row>
    <row r="69" spans="1:24" s="13" customFormat="1" ht="60.75" customHeight="1" thickBot="1" x14ac:dyDescent="0.25">
      <c r="A69" s="164">
        <v>1</v>
      </c>
      <c r="B69" s="169" t="s">
        <v>39</v>
      </c>
      <c r="C69" s="128">
        <v>20000</v>
      </c>
      <c r="D69" s="136">
        <f t="shared" ref="D69:F71" si="64">$C69/12</f>
        <v>1666.6666666666667</v>
      </c>
      <c r="E69" s="136">
        <f t="shared" si="64"/>
        <v>1666.6666666666667</v>
      </c>
      <c r="F69" s="136">
        <f t="shared" si="64"/>
        <v>1666.6666666666667</v>
      </c>
      <c r="G69" s="128">
        <f>D69+E69+F69</f>
        <v>5000</v>
      </c>
      <c r="H69" s="129" t="s">
        <v>143</v>
      </c>
      <c r="I69" s="136">
        <f t="shared" ref="I69:K71" si="65">$C69/12</f>
        <v>1666.6666666666667</v>
      </c>
      <c r="J69" s="136">
        <f t="shared" si="65"/>
        <v>1666.6666666666667</v>
      </c>
      <c r="K69" s="136">
        <f t="shared" si="65"/>
        <v>1666.6666666666667</v>
      </c>
      <c r="L69" s="128">
        <f>SUM(I69:K69)</f>
        <v>5000</v>
      </c>
      <c r="M69" s="129" t="s">
        <v>143</v>
      </c>
      <c r="N69" s="136">
        <f t="shared" ref="N69:P71" si="66">$C69/12</f>
        <v>1666.6666666666667</v>
      </c>
      <c r="O69" s="136">
        <f t="shared" si="66"/>
        <v>1666.6666666666667</v>
      </c>
      <c r="P69" s="136">
        <f t="shared" si="66"/>
        <v>1666.6666666666667</v>
      </c>
      <c r="Q69" s="131">
        <f>SUM(N69:P69)</f>
        <v>5000</v>
      </c>
      <c r="R69" s="129" t="s">
        <v>143</v>
      </c>
      <c r="S69" s="136">
        <f t="shared" ref="S69:U71" si="67">$C69/12</f>
        <v>1666.6666666666667</v>
      </c>
      <c r="T69" s="136">
        <f t="shared" si="67"/>
        <v>1666.6666666666667</v>
      </c>
      <c r="U69" s="136">
        <f t="shared" si="67"/>
        <v>1666.6666666666667</v>
      </c>
      <c r="V69" s="131">
        <f>SUM(S69:U69)</f>
        <v>5000</v>
      </c>
      <c r="W69" s="129" t="s">
        <v>143</v>
      </c>
      <c r="X69" s="112"/>
    </row>
    <row r="70" spans="1:24" s="13" customFormat="1" ht="60.75" customHeight="1" thickBot="1" x14ac:dyDescent="0.25">
      <c r="A70" s="164">
        <v>2</v>
      </c>
      <c r="B70" s="169" t="s">
        <v>40</v>
      </c>
      <c r="C70" s="128">
        <v>10000</v>
      </c>
      <c r="D70" s="136">
        <f t="shared" si="64"/>
        <v>833.33333333333337</v>
      </c>
      <c r="E70" s="136">
        <f t="shared" si="64"/>
        <v>833.33333333333337</v>
      </c>
      <c r="F70" s="136">
        <f t="shared" si="64"/>
        <v>833.33333333333337</v>
      </c>
      <c r="G70" s="128">
        <f t="shared" ref="G70:G71" si="68">D70+E70+F70</f>
        <v>2500</v>
      </c>
      <c r="H70" s="129" t="s">
        <v>143</v>
      </c>
      <c r="I70" s="136">
        <f t="shared" si="65"/>
        <v>833.33333333333337</v>
      </c>
      <c r="J70" s="136">
        <f t="shared" si="65"/>
        <v>833.33333333333337</v>
      </c>
      <c r="K70" s="136">
        <f t="shared" si="65"/>
        <v>833.33333333333337</v>
      </c>
      <c r="L70" s="128">
        <f t="shared" ref="L70:L71" si="69">SUM(I70:K70)</f>
        <v>2500</v>
      </c>
      <c r="M70" s="129" t="s">
        <v>143</v>
      </c>
      <c r="N70" s="136">
        <f t="shared" si="66"/>
        <v>833.33333333333337</v>
      </c>
      <c r="O70" s="136">
        <f t="shared" si="66"/>
        <v>833.33333333333337</v>
      </c>
      <c r="P70" s="136">
        <f t="shared" si="66"/>
        <v>833.33333333333337</v>
      </c>
      <c r="Q70" s="131">
        <f t="shared" ref="Q70:Q71" si="70">SUM(N70:P70)</f>
        <v>2500</v>
      </c>
      <c r="R70" s="129" t="s">
        <v>143</v>
      </c>
      <c r="S70" s="136">
        <f t="shared" si="67"/>
        <v>833.33333333333337</v>
      </c>
      <c r="T70" s="136">
        <f t="shared" si="67"/>
        <v>833.33333333333337</v>
      </c>
      <c r="U70" s="136">
        <f t="shared" si="67"/>
        <v>833.33333333333337</v>
      </c>
      <c r="V70" s="131">
        <f t="shared" ref="V70:V71" si="71">SUM(S70:U70)</f>
        <v>2500</v>
      </c>
      <c r="W70" s="129" t="s">
        <v>143</v>
      </c>
      <c r="X70" s="105"/>
    </row>
    <row r="71" spans="1:24" s="7" customFormat="1" ht="60.75" customHeight="1" thickBot="1" x14ac:dyDescent="0.4">
      <c r="A71" s="164">
        <v>3</v>
      </c>
      <c r="B71" s="169" t="s">
        <v>15</v>
      </c>
      <c r="C71" s="128"/>
      <c r="D71" s="136">
        <f t="shared" si="64"/>
        <v>0</v>
      </c>
      <c r="E71" s="136">
        <f t="shared" si="64"/>
        <v>0</v>
      </c>
      <c r="F71" s="136">
        <f t="shared" si="64"/>
        <v>0</v>
      </c>
      <c r="G71" s="128">
        <f t="shared" si="68"/>
        <v>0</v>
      </c>
      <c r="H71" s="129" t="s">
        <v>143</v>
      </c>
      <c r="I71" s="136">
        <f t="shared" si="65"/>
        <v>0</v>
      </c>
      <c r="J71" s="136">
        <f t="shared" si="65"/>
        <v>0</v>
      </c>
      <c r="K71" s="136">
        <f t="shared" si="65"/>
        <v>0</v>
      </c>
      <c r="L71" s="128">
        <f t="shared" si="69"/>
        <v>0</v>
      </c>
      <c r="M71" s="129" t="s">
        <v>143</v>
      </c>
      <c r="N71" s="136">
        <f t="shared" si="66"/>
        <v>0</v>
      </c>
      <c r="O71" s="136">
        <f t="shared" si="66"/>
        <v>0</v>
      </c>
      <c r="P71" s="136">
        <f t="shared" si="66"/>
        <v>0</v>
      </c>
      <c r="Q71" s="131">
        <f t="shared" si="70"/>
        <v>0</v>
      </c>
      <c r="R71" s="129" t="s">
        <v>143</v>
      </c>
      <c r="S71" s="136">
        <f t="shared" si="67"/>
        <v>0</v>
      </c>
      <c r="T71" s="136">
        <f t="shared" si="67"/>
        <v>0</v>
      </c>
      <c r="U71" s="136">
        <f t="shared" si="67"/>
        <v>0</v>
      </c>
      <c r="V71" s="131">
        <f t="shared" si="71"/>
        <v>0</v>
      </c>
      <c r="W71" s="129" t="s">
        <v>143</v>
      </c>
      <c r="X71" s="106"/>
    </row>
    <row r="72" spans="1:24" ht="60.75" customHeight="1" thickBot="1" x14ac:dyDescent="0.25">
      <c r="A72" s="170"/>
      <c r="B72" s="168" t="s">
        <v>19</v>
      </c>
      <c r="C72" s="95">
        <f>G72+L72+Q72+V72</f>
        <v>30000</v>
      </c>
      <c r="D72" s="95">
        <f>SUM(D69:D71)</f>
        <v>2500</v>
      </c>
      <c r="E72" s="95">
        <f t="shared" ref="E72:W72" si="72">SUM(E69:E71)</f>
        <v>2500</v>
      </c>
      <c r="F72" s="95">
        <f t="shared" si="72"/>
        <v>2500</v>
      </c>
      <c r="G72" s="95">
        <f t="shared" si="72"/>
        <v>7500</v>
      </c>
      <c r="H72" s="95">
        <f t="shared" si="72"/>
        <v>0</v>
      </c>
      <c r="I72" s="95">
        <f t="shared" si="72"/>
        <v>2500</v>
      </c>
      <c r="J72" s="95">
        <f t="shared" si="72"/>
        <v>2500</v>
      </c>
      <c r="K72" s="95">
        <f t="shared" si="72"/>
        <v>2500</v>
      </c>
      <c r="L72" s="95">
        <f t="shared" si="72"/>
        <v>7500</v>
      </c>
      <c r="M72" s="95">
        <f t="shared" si="72"/>
        <v>0</v>
      </c>
      <c r="N72" s="95">
        <f t="shared" si="72"/>
        <v>2500</v>
      </c>
      <c r="O72" s="95">
        <f t="shared" si="72"/>
        <v>2500</v>
      </c>
      <c r="P72" s="95">
        <f t="shared" si="72"/>
        <v>2500</v>
      </c>
      <c r="Q72" s="95">
        <f t="shared" si="72"/>
        <v>7500</v>
      </c>
      <c r="R72" s="95">
        <f t="shared" si="72"/>
        <v>0</v>
      </c>
      <c r="S72" s="95">
        <f t="shared" si="72"/>
        <v>2500</v>
      </c>
      <c r="T72" s="95">
        <f t="shared" si="72"/>
        <v>2500</v>
      </c>
      <c r="U72" s="95">
        <f t="shared" si="72"/>
        <v>2500</v>
      </c>
      <c r="V72" s="95">
        <f t="shared" si="72"/>
        <v>7500</v>
      </c>
      <c r="W72" s="95">
        <f t="shared" si="72"/>
        <v>0</v>
      </c>
      <c r="X72" s="107"/>
    </row>
    <row r="73" spans="1:24" s="7" customFormat="1" ht="60.75" customHeight="1" thickBot="1" x14ac:dyDescent="0.45">
      <c r="A73" s="264" t="s">
        <v>42</v>
      </c>
      <c r="B73" s="265"/>
      <c r="C73" s="265"/>
      <c r="D73" s="99"/>
      <c r="E73" s="99"/>
      <c r="F73" s="99"/>
      <c r="G73" s="99"/>
      <c r="H73" s="99"/>
      <c r="I73" s="99"/>
      <c r="J73" s="99"/>
      <c r="K73" s="99"/>
      <c r="L73" s="68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</row>
    <row r="74" spans="1:24" s="7" customFormat="1" ht="60.75" customHeight="1" thickBot="1" x14ac:dyDescent="0.4">
      <c r="A74" s="164">
        <v>1</v>
      </c>
      <c r="B74" s="169" t="s">
        <v>137</v>
      </c>
      <c r="C74" s="128">
        <f>G74+L74+Q74+V74</f>
        <v>285714.24</v>
      </c>
      <c r="D74" s="145">
        <v>23809.52</v>
      </c>
      <c r="E74" s="145">
        <v>23809.52</v>
      </c>
      <c r="F74" s="145">
        <v>23809.52</v>
      </c>
      <c r="G74" s="128">
        <f>D74+E74+F74</f>
        <v>71428.56</v>
      </c>
      <c r="H74" s="129" t="s">
        <v>143</v>
      </c>
      <c r="I74" s="145">
        <v>23809.52</v>
      </c>
      <c r="J74" s="145">
        <v>23809.52</v>
      </c>
      <c r="K74" s="145">
        <v>23809.52</v>
      </c>
      <c r="L74" s="128">
        <f>SUM(I74:K74)</f>
        <v>71428.56</v>
      </c>
      <c r="M74" s="129" t="s">
        <v>143</v>
      </c>
      <c r="N74" s="130">
        <v>23809.52</v>
      </c>
      <c r="O74" s="130">
        <v>23809.52</v>
      </c>
      <c r="P74" s="130">
        <v>23809.52</v>
      </c>
      <c r="Q74" s="131">
        <f>SUM(N74:P74)</f>
        <v>71428.56</v>
      </c>
      <c r="R74" s="129" t="s">
        <v>143</v>
      </c>
      <c r="S74" s="130">
        <v>23809.52</v>
      </c>
      <c r="T74" s="130">
        <v>23809.52</v>
      </c>
      <c r="U74" s="130">
        <v>23809.52</v>
      </c>
      <c r="V74" s="131">
        <f>SUM(S74:U74)</f>
        <v>71428.56</v>
      </c>
      <c r="W74" s="129" t="s">
        <v>143</v>
      </c>
      <c r="X74" s="105"/>
    </row>
    <row r="75" spans="1:24" s="7" customFormat="1" ht="60.75" customHeight="1" thickBot="1" x14ac:dyDescent="0.4">
      <c r="A75" s="164">
        <v>2</v>
      </c>
      <c r="B75" s="169" t="s">
        <v>17</v>
      </c>
      <c r="C75" s="128">
        <f>G75+L75+Q75+V75</f>
        <v>0</v>
      </c>
      <c r="D75" s="145">
        <v>0</v>
      </c>
      <c r="E75" s="145">
        <v>0</v>
      </c>
      <c r="F75" s="145">
        <v>0</v>
      </c>
      <c r="G75" s="128">
        <f>D75+E75+F75</f>
        <v>0</v>
      </c>
      <c r="H75" s="129" t="s">
        <v>143</v>
      </c>
      <c r="I75" s="145">
        <v>0</v>
      </c>
      <c r="J75" s="145">
        <v>0</v>
      </c>
      <c r="K75" s="145">
        <v>0</v>
      </c>
      <c r="L75" s="128">
        <f>SUM(I75:K75)</f>
        <v>0</v>
      </c>
      <c r="M75" s="129" t="s">
        <v>143</v>
      </c>
      <c r="N75" s="130" t="s">
        <v>143</v>
      </c>
      <c r="O75" s="130" t="s">
        <v>143</v>
      </c>
      <c r="P75" s="130" t="s">
        <v>143</v>
      </c>
      <c r="Q75" s="131">
        <f>SUM(N75:P75)</f>
        <v>0</v>
      </c>
      <c r="R75" s="129" t="s">
        <v>143</v>
      </c>
      <c r="S75" s="130" t="s">
        <v>143</v>
      </c>
      <c r="T75" s="130" t="s">
        <v>143</v>
      </c>
      <c r="U75" s="130" t="s">
        <v>143</v>
      </c>
      <c r="V75" s="131">
        <f>SUM(S75:U75)</f>
        <v>0</v>
      </c>
      <c r="W75" s="129" t="s">
        <v>143</v>
      </c>
      <c r="X75" s="106"/>
    </row>
    <row r="76" spans="1:24" s="7" customFormat="1" ht="60.75" customHeight="1" thickBot="1" x14ac:dyDescent="0.4">
      <c r="A76" s="170"/>
      <c r="B76" s="171" t="s">
        <v>19</v>
      </c>
      <c r="C76" s="97">
        <f>G76+L76+Q76+V76</f>
        <v>285714.24</v>
      </c>
      <c r="D76" s="97">
        <f>SUM(D74:D75)</f>
        <v>23809.52</v>
      </c>
      <c r="E76" s="97">
        <f t="shared" ref="E76:W76" si="73">SUM(E74:E75)</f>
        <v>23809.52</v>
      </c>
      <c r="F76" s="97">
        <f t="shared" si="73"/>
        <v>23809.52</v>
      </c>
      <c r="G76" s="97">
        <f t="shared" si="73"/>
        <v>71428.56</v>
      </c>
      <c r="H76" s="97">
        <f t="shared" si="73"/>
        <v>0</v>
      </c>
      <c r="I76" s="97">
        <f t="shared" si="73"/>
        <v>23809.52</v>
      </c>
      <c r="J76" s="97">
        <f t="shared" si="73"/>
        <v>23809.52</v>
      </c>
      <c r="K76" s="97">
        <f t="shared" si="73"/>
        <v>23809.52</v>
      </c>
      <c r="L76" s="97">
        <f t="shared" si="73"/>
        <v>71428.56</v>
      </c>
      <c r="M76" s="97">
        <f t="shared" si="73"/>
        <v>0</v>
      </c>
      <c r="N76" s="97">
        <f t="shared" si="73"/>
        <v>23809.52</v>
      </c>
      <c r="O76" s="97">
        <f t="shared" si="73"/>
        <v>23809.52</v>
      </c>
      <c r="P76" s="97">
        <f t="shared" si="73"/>
        <v>23809.52</v>
      </c>
      <c r="Q76" s="97">
        <f t="shared" si="73"/>
        <v>71428.56</v>
      </c>
      <c r="R76" s="97">
        <f t="shared" si="73"/>
        <v>0</v>
      </c>
      <c r="S76" s="97">
        <f t="shared" si="73"/>
        <v>23809.52</v>
      </c>
      <c r="T76" s="97">
        <f t="shared" si="73"/>
        <v>23809.52</v>
      </c>
      <c r="U76" s="97">
        <f t="shared" si="73"/>
        <v>23809.52</v>
      </c>
      <c r="V76" s="97">
        <f t="shared" si="73"/>
        <v>71428.56</v>
      </c>
      <c r="W76" s="97">
        <f t="shared" si="73"/>
        <v>0</v>
      </c>
      <c r="X76" s="107"/>
    </row>
    <row r="77" spans="1:24" ht="60.75" customHeight="1" thickBot="1" x14ac:dyDescent="0.25">
      <c r="A77" s="172"/>
      <c r="B77" s="172"/>
      <c r="C77" s="143"/>
      <c r="D77" s="143"/>
      <c r="E77" s="143"/>
      <c r="F77" s="143"/>
      <c r="G77" s="143"/>
      <c r="H77" s="143"/>
      <c r="I77" s="143"/>
      <c r="J77" s="143"/>
      <c r="K77" s="143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</row>
    <row r="78" spans="1:24" ht="60.75" customHeight="1" thickBot="1" x14ac:dyDescent="0.25">
      <c r="A78" s="173"/>
      <c r="B78" s="174" t="s">
        <v>27</v>
      </c>
      <c r="C78" s="146">
        <f t="shared" ref="C78:W78" si="74">C76+C72+C67+C61+C53+C44+C35+C23+C16</f>
        <v>17130714.240000002</v>
      </c>
      <c r="D78" s="146">
        <f t="shared" si="74"/>
        <v>1427559.52</v>
      </c>
      <c r="E78" s="146">
        <f t="shared" si="74"/>
        <v>1427559.52</v>
      </c>
      <c r="F78" s="146">
        <f t="shared" si="74"/>
        <v>1427559.52</v>
      </c>
      <c r="G78" s="146">
        <f t="shared" si="74"/>
        <v>4282678.5600000005</v>
      </c>
      <c r="H78" s="146">
        <f t="shared" si="74"/>
        <v>0</v>
      </c>
      <c r="I78" s="146">
        <f t="shared" si="74"/>
        <v>1427559.52</v>
      </c>
      <c r="J78" s="146">
        <f t="shared" si="74"/>
        <v>1427559.52</v>
      </c>
      <c r="K78" s="146">
        <f t="shared" si="74"/>
        <v>1427559.52</v>
      </c>
      <c r="L78" s="146">
        <f t="shared" si="74"/>
        <v>4282678.5600000005</v>
      </c>
      <c r="M78" s="146">
        <f t="shared" si="74"/>
        <v>0</v>
      </c>
      <c r="N78" s="146">
        <f t="shared" si="74"/>
        <v>1427559.52</v>
      </c>
      <c r="O78" s="146">
        <f t="shared" si="74"/>
        <v>1427559.52</v>
      </c>
      <c r="P78" s="146">
        <f t="shared" si="74"/>
        <v>1427559.52</v>
      </c>
      <c r="Q78" s="146">
        <f t="shared" si="74"/>
        <v>4282678.5600000005</v>
      </c>
      <c r="R78" s="146">
        <f t="shared" si="74"/>
        <v>0</v>
      </c>
      <c r="S78" s="146">
        <f t="shared" si="74"/>
        <v>1427559.52</v>
      </c>
      <c r="T78" s="146">
        <f t="shared" si="74"/>
        <v>1427559.52</v>
      </c>
      <c r="U78" s="146">
        <f t="shared" si="74"/>
        <v>1427559.52</v>
      </c>
      <c r="V78" s="146">
        <f t="shared" si="74"/>
        <v>4282678.5600000005</v>
      </c>
      <c r="W78" s="146">
        <f t="shared" si="74"/>
        <v>0</v>
      </c>
      <c r="X78" s="98" t="e">
        <f>X76+X70+X62+#REF!+X61+X50+X42</f>
        <v>#REF!</v>
      </c>
    </row>
    <row r="79" spans="1:24" ht="60.75" customHeight="1" x14ac:dyDescent="0.35">
      <c r="C79" s="52"/>
      <c r="H79" s="7"/>
    </row>
    <row r="80" spans="1:24" ht="60.75" customHeight="1" x14ac:dyDescent="0.35">
      <c r="H80" s="7"/>
    </row>
    <row r="81" spans="1:24" ht="60.75" customHeight="1" x14ac:dyDescent="0.35">
      <c r="H81" s="7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4" s="13" customFormat="1" ht="60.75" customHeight="1" x14ac:dyDescent="0.2">
      <c r="A82" s="11"/>
      <c r="B82" s="18"/>
      <c r="C82" s="2"/>
      <c r="D82" s="2"/>
      <c r="E82" s="2"/>
      <c r="F82" s="2"/>
      <c r="G82" s="2"/>
      <c r="H82" s="2"/>
      <c r="I82" s="2"/>
      <c r="J82" s="2"/>
      <c r="K82" s="2"/>
      <c r="L82" s="2"/>
      <c r="X82" s="2"/>
    </row>
    <row r="83" spans="1:24" s="13" customFormat="1" ht="60.75" customHeight="1" x14ac:dyDescent="0.35">
      <c r="A83" s="11"/>
      <c r="B83" s="18"/>
      <c r="C83" s="2"/>
      <c r="D83" s="2"/>
      <c r="E83" s="2"/>
      <c r="F83" s="2"/>
      <c r="G83" s="2"/>
      <c r="H83" s="2"/>
      <c r="I83" s="2"/>
      <c r="J83" s="2"/>
      <c r="K83" s="2"/>
      <c r="L83" s="2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2"/>
    </row>
    <row r="84" spans="1:24" s="7" customFormat="1" ht="60.75" customHeight="1" x14ac:dyDescent="0.35">
      <c r="A84" s="11"/>
      <c r="B84" s="1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3"/>
    </row>
    <row r="85" spans="1:24" s="7" customFormat="1" ht="60.75" customHeight="1" x14ac:dyDescent="0.35">
      <c r="A85" s="11"/>
      <c r="B85" s="18"/>
      <c r="C85" s="2"/>
      <c r="D85" s="2"/>
      <c r="E85" s="2"/>
      <c r="F85" s="2"/>
      <c r="G85" s="2"/>
      <c r="H85" s="2"/>
      <c r="I85" s="2"/>
      <c r="J85" s="2"/>
      <c r="K85" s="2"/>
      <c r="L85" s="2"/>
      <c r="X85" s="13"/>
    </row>
    <row r="86" spans="1:24" s="7" customFormat="1" ht="60.75" customHeight="1" x14ac:dyDescent="0.35">
      <c r="A86" s="11"/>
      <c r="B86" s="18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24" s="7" customFormat="1" ht="60.75" customHeight="1" x14ac:dyDescent="0.35">
      <c r="A87" s="11"/>
      <c r="B87" s="18"/>
      <c r="C87" s="2"/>
      <c r="D87" s="2"/>
      <c r="E87" s="2"/>
      <c r="F87" s="2"/>
      <c r="G87" s="2"/>
      <c r="H87" s="2"/>
      <c r="I87" s="2"/>
      <c r="J87" s="2"/>
      <c r="K87" s="2"/>
      <c r="L87" s="2"/>
      <c r="X87" s="2"/>
    </row>
    <row r="88" spans="1:24" ht="60.75" customHeight="1" x14ac:dyDescent="0.3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60.75" customHeight="1" x14ac:dyDescent="0.35">
      <c r="H89" s="13"/>
      <c r="X89" s="7"/>
    </row>
    <row r="90" spans="1:24" ht="60.75" customHeight="1" x14ac:dyDescent="0.35">
      <c r="H90" s="13"/>
      <c r="X90" s="7"/>
    </row>
    <row r="91" spans="1:24" ht="60.75" customHeight="1" x14ac:dyDescent="0.35">
      <c r="H91" s="7"/>
      <c r="X91" s="7"/>
    </row>
    <row r="93" spans="1:24" ht="60.75" customHeight="1" x14ac:dyDescent="0.35">
      <c r="H93" s="7"/>
    </row>
    <row r="94" spans="1:24" ht="60.75" customHeight="1" x14ac:dyDescent="0.35">
      <c r="H94" s="7"/>
    </row>
    <row r="95" spans="1:24" s="13" customFormat="1" ht="60.75" customHeight="1" x14ac:dyDescent="0.35">
      <c r="A95" s="11"/>
      <c r="B95" s="18"/>
      <c r="C95" s="2"/>
      <c r="D95" s="2"/>
      <c r="E95" s="2"/>
      <c r="F95" s="2"/>
      <c r="G95" s="2"/>
      <c r="H95" s="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s="13" customFormat="1" ht="60.75" customHeight="1" x14ac:dyDescent="0.35">
      <c r="A96" s="11"/>
      <c r="B96" s="18"/>
      <c r="C96" s="2"/>
      <c r="D96" s="2"/>
      <c r="E96" s="2"/>
      <c r="F96" s="2"/>
      <c r="G96" s="2"/>
      <c r="H96" s="7"/>
      <c r="I96" s="2"/>
      <c r="J96" s="2"/>
      <c r="K96" s="2"/>
      <c r="L96" s="2"/>
      <c r="X96" s="2"/>
    </row>
    <row r="97" spans="1:24" s="7" customFormat="1" ht="60.75" customHeight="1" x14ac:dyDescent="0.35">
      <c r="A97" s="11"/>
      <c r="B97" s="18"/>
      <c r="C97" s="2"/>
      <c r="D97" s="2"/>
      <c r="E97" s="2"/>
      <c r="F97" s="2"/>
      <c r="G97" s="2"/>
      <c r="H97" s="2"/>
      <c r="I97" s="2"/>
      <c r="J97" s="2"/>
      <c r="K97" s="2"/>
      <c r="L97" s="2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2"/>
    </row>
    <row r="98" spans="1:24" ht="60.75" customHeight="1" x14ac:dyDescent="0.2"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4" s="7" customFormat="1" ht="60.75" customHeight="1" x14ac:dyDescent="0.35">
      <c r="A99" s="11"/>
      <c r="B99" s="18"/>
      <c r="C99" s="2"/>
      <c r="D99" s="2"/>
      <c r="E99" s="2"/>
      <c r="F99" s="2"/>
      <c r="G99" s="2"/>
      <c r="H99" s="2"/>
      <c r="I99" s="2"/>
      <c r="J99" s="2"/>
      <c r="K99" s="2"/>
      <c r="L99" s="2"/>
      <c r="X99" s="13"/>
    </row>
    <row r="100" spans="1:24" s="7" customFormat="1" ht="60.75" customHeight="1" x14ac:dyDescent="0.35">
      <c r="A100" s="11"/>
      <c r="B100" s="1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3"/>
    </row>
    <row r="101" spans="1:24" s="7" customFormat="1" ht="60.75" customHeight="1" x14ac:dyDescent="0.35">
      <c r="A101" s="11"/>
      <c r="B101" s="18"/>
      <c r="C101" s="2"/>
      <c r="D101" s="2"/>
      <c r="E101" s="2"/>
      <c r="F101" s="2"/>
      <c r="G101" s="2"/>
      <c r="H101" s="2"/>
      <c r="I101" s="2"/>
      <c r="J101" s="2"/>
      <c r="K101" s="2"/>
      <c r="L101" s="2"/>
      <c r="X101" s="13"/>
    </row>
    <row r="102" spans="1:24" s="7" customFormat="1" ht="60.75" customHeight="1" x14ac:dyDescent="0.35">
      <c r="A102" s="11"/>
      <c r="B102" s="18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24" ht="60.75" customHeight="1" x14ac:dyDescent="0.3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4" ht="60.75" customHeight="1" x14ac:dyDescent="0.35">
      <c r="H104" s="13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60.75" customHeight="1" x14ac:dyDescent="0.35">
      <c r="H105" s="13"/>
      <c r="X105" s="7"/>
    </row>
    <row r="106" spans="1:24" ht="60.75" customHeight="1" x14ac:dyDescent="0.35">
      <c r="H106" s="7"/>
      <c r="X106" s="7"/>
    </row>
    <row r="107" spans="1:24" ht="60.75" customHeight="1" x14ac:dyDescent="0.35">
      <c r="X107" s="7"/>
    </row>
    <row r="108" spans="1:24" ht="60.75" customHeight="1" x14ac:dyDescent="0.35">
      <c r="H108" s="7"/>
    </row>
    <row r="109" spans="1:24" ht="60.75" customHeight="1" x14ac:dyDescent="0.35">
      <c r="H109" s="7"/>
    </row>
    <row r="110" spans="1:24" s="13" customFormat="1" ht="60.75" customHeight="1" x14ac:dyDescent="0.35">
      <c r="A110" s="11"/>
      <c r="B110" s="18"/>
      <c r="C110" s="2"/>
      <c r="D110" s="2"/>
      <c r="E110" s="2"/>
      <c r="F110" s="2"/>
      <c r="G110" s="2"/>
      <c r="H110" s="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s="13" customFormat="1" ht="60.75" customHeight="1" x14ac:dyDescent="0.35">
      <c r="A111" s="11"/>
      <c r="B111" s="18"/>
      <c r="C111" s="2"/>
      <c r="D111" s="2"/>
      <c r="E111" s="2"/>
      <c r="F111" s="2"/>
      <c r="G111" s="2"/>
      <c r="H111" s="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s="7" customFormat="1" ht="60.75" customHeight="1" x14ac:dyDescent="0.35">
      <c r="A112" s="11"/>
      <c r="B112" s="1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2"/>
    </row>
    <row r="113" spans="1:24" ht="60.75" customHeight="1" x14ac:dyDescent="0.3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4" s="7" customFormat="1" ht="60.75" customHeight="1" x14ac:dyDescent="0.35">
      <c r="A114" s="11"/>
      <c r="B114" s="1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s="7" customFormat="1" ht="60.75" customHeight="1" x14ac:dyDescent="0.35">
      <c r="A115" s="11"/>
      <c r="B115" s="18"/>
      <c r="C115" s="2"/>
      <c r="D115" s="2"/>
      <c r="E115" s="2"/>
      <c r="F115" s="2"/>
      <c r="G115" s="2"/>
      <c r="H115" s="2"/>
      <c r="I115" s="2"/>
      <c r="J115" s="2"/>
      <c r="K115" s="2"/>
      <c r="L115" s="2"/>
      <c r="X115" s="13"/>
    </row>
    <row r="116" spans="1:24" s="7" customFormat="1" ht="60.75" customHeight="1" x14ac:dyDescent="0.35">
      <c r="A116" s="11"/>
      <c r="B116" s="18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24" s="7" customFormat="1" ht="60.75" customHeight="1" x14ac:dyDescent="0.35">
      <c r="A117" s="11"/>
      <c r="B117" s="18"/>
      <c r="C117" s="2"/>
      <c r="D117" s="2"/>
      <c r="E117" s="2"/>
      <c r="F117" s="2"/>
      <c r="G117" s="2"/>
      <c r="H117" s="2"/>
      <c r="I117" s="2"/>
      <c r="J117" s="2"/>
      <c r="K117" s="2"/>
      <c r="L117" s="2"/>
      <c r="X117" s="2"/>
    </row>
    <row r="118" spans="1:24" ht="60.75" customHeight="1" x14ac:dyDescent="0.3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60.75" customHeight="1" x14ac:dyDescent="0.35">
      <c r="H119" s="13"/>
      <c r="X119" s="7"/>
    </row>
    <row r="120" spans="1:24" ht="60.75" customHeight="1" x14ac:dyDescent="0.35">
      <c r="H120" s="13"/>
      <c r="X120" s="7"/>
    </row>
    <row r="121" spans="1:24" ht="60.75" customHeight="1" x14ac:dyDescent="0.35">
      <c r="H121" s="13"/>
      <c r="X121" s="7"/>
    </row>
    <row r="122" spans="1:24" ht="60.75" customHeight="1" x14ac:dyDescent="0.35">
      <c r="H122" s="7"/>
    </row>
    <row r="124" spans="1:24" ht="60.75" customHeight="1" x14ac:dyDescent="0.35">
      <c r="H124" s="7"/>
    </row>
    <row r="125" spans="1:24" s="13" customFormat="1" ht="60.75" customHeight="1" x14ac:dyDescent="0.35">
      <c r="A125" s="11"/>
      <c r="B125" s="18"/>
      <c r="C125" s="2"/>
      <c r="D125" s="2"/>
      <c r="E125" s="2"/>
      <c r="F125" s="2"/>
      <c r="G125" s="2"/>
      <c r="H125" s="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s="13" customFormat="1" ht="60.75" customHeight="1" x14ac:dyDescent="0.35">
      <c r="A126" s="11"/>
      <c r="B126" s="18"/>
      <c r="C126" s="2"/>
      <c r="D126" s="2"/>
      <c r="E126" s="2"/>
      <c r="F126" s="2"/>
      <c r="G126" s="2"/>
      <c r="H126" s="7"/>
      <c r="I126" s="2"/>
      <c r="J126" s="2"/>
      <c r="K126" s="2"/>
      <c r="L126" s="2"/>
      <c r="X126" s="2"/>
    </row>
    <row r="127" spans="1:24" s="13" customFormat="1" ht="60.75" customHeight="1" x14ac:dyDescent="0.35">
      <c r="A127" s="11"/>
      <c r="B127" s="18"/>
      <c r="C127" s="2"/>
      <c r="D127" s="2"/>
      <c r="E127" s="2"/>
      <c r="F127" s="2"/>
      <c r="G127" s="2"/>
      <c r="H127" s="7"/>
      <c r="I127" s="2"/>
      <c r="J127" s="2"/>
      <c r="K127" s="2"/>
      <c r="L127" s="2"/>
      <c r="X127" s="2"/>
    </row>
    <row r="128" spans="1:24" s="7" customFormat="1" ht="60.75" customHeight="1" x14ac:dyDescent="0.35">
      <c r="A128" s="11"/>
      <c r="B128" s="18"/>
      <c r="C128" s="2"/>
      <c r="D128" s="2"/>
      <c r="E128" s="2"/>
      <c r="F128" s="2"/>
      <c r="G128" s="2"/>
      <c r="H128" s="2"/>
      <c r="I128" s="2"/>
      <c r="J128" s="2"/>
      <c r="K128" s="2"/>
      <c r="L128" s="2"/>
      <c r="X128" s="2"/>
    </row>
    <row r="129" spans="1:24" ht="60.75" customHeight="1" x14ac:dyDescent="0.2">
      <c r="X129" s="13"/>
    </row>
    <row r="130" spans="1:24" s="7" customFormat="1" ht="60.75" customHeight="1" x14ac:dyDescent="0.35">
      <c r="A130" s="11"/>
      <c r="B130" s="18"/>
      <c r="C130" s="2"/>
      <c r="D130" s="2"/>
      <c r="E130" s="2"/>
      <c r="F130" s="2"/>
      <c r="G130" s="2"/>
      <c r="H130" s="2"/>
      <c r="I130" s="2"/>
      <c r="J130" s="2"/>
      <c r="K130" s="2"/>
      <c r="L130" s="2"/>
      <c r="X130" s="13"/>
    </row>
    <row r="131" spans="1:24" s="7" customFormat="1" ht="60.75" customHeight="1" x14ac:dyDescent="0.35">
      <c r="A131" s="11"/>
      <c r="B131" s="18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24" s="7" customFormat="1" ht="60.75" customHeight="1" x14ac:dyDescent="0.35">
      <c r="A132" s="11"/>
      <c r="B132" s="18"/>
      <c r="C132" s="2"/>
      <c r="D132" s="2"/>
      <c r="E132" s="2"/>
      <c r="F132" s="2"/>
      <c r="G132" s="2"/>
      <c r="H132" s="2"/>
      <c r="I132" s="2"/>
      <c r="J132" s="2"/>
      <c r="K132" s="2"/>
      <c r="L132" s="2"/>
      <c r="X132" s="2"/>
    </row>
    <row r="133" spans="1:24" s="7" customFormat="1" ht="60.75" customHeight="1" x14ac:dyDescent="0.35">
      <c r="A133" s="11"/>
      <c r="B133" s="18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24" ht="60.75" customHeight="1" x14ac:dyDescent="0.35">
      <c r="X134" s="7"/>
    </row>
    <row r="135" spans="1:24" ht="60.75" customHeight="1" x14ac:dyDescent="0.35">
      <c r="H135" s="13"/>
      <c r="X135" s="7"/>
    </row>
    <row r="136" spans="1:24" ht="60.75" customHeight="1" x14ac:dyDescent="0.35">
      <c r="H136" s="7"/>
      <c r="X136" s="7"/>
    </row>
    <row r="138" spans="1:24" ht="60.75" customHeight="1" x14ac:dyDescent="0.35">
      <c r="H138" s="7"/>
    </row>
    <row r="139" spans="1:24" ht="60.75" customHeight="1" x14ac:dyDescent="0.35">
      <c r="H139" s="7"/>
    </row>
    <row r="140" spans="1:24" ht="60.75" customHeight="1" x14ac:dyDescent="0.35">
      <c r="H140" s="7"/>
    </row>
    <row r="141" spans="1:24" s="13" customFormat="1" ht="60.75" customHeight="1" x14ac:dyDescent="0.35">
      <c r="A141" s="11"/>
      <c r="B141" s="18"/>
      <c r="C141" s="2"/>
      <c r="D141" s="2"/>
      <c r="E141" s="2"/>
      <c r="F141" s="2"/>
      <c r="G141" s="2"/>
      <c r="H141" s="7"/>
      <c r="I141" s="2"/>
      <c r="J141" s="2"/>
      <c r="K141" s="2"/>
      <c r="L141" s="2"/>
      <c r="X141" s="2"/>
    </row>
    <row r="142" spans="1:24" s="7" customFormat="1" ht="60.75" customHeight="1" x14ac:dyDescent="0.35">
      <c r="A142" s="11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2"/>
    </row>
    <row r="143" spans="1:24" ht="60.75" customHeight="1" x14ac:dyDescent="0.3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4" s="7" customFormat="1" ht="60.75" customHeight="1" x14ac:dyDescent="0.35">
      <c r="A144" s="11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3"/>
    </row>
    <row r="145" spans="1:24" s="7" customFormat="1" ht="60.75" customHeight="1" x14ac:dyDescent="0.35">
      <c r="A145" s="11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X145" s="13"/>
    </row>
    <row r="146" spans="1:24" s="7" customFormat="1" ht="60.75" customHeight="1" x14ac:dyDescent="0.35">
      <c r="A146" s="11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24" s="7" customFormat="1" ht="60.75" customHeight="1" x14ac:dyDescent="0.35">
      <c r="A147" s="11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X147" s="2"/>
    </row>
    <row r="148" spans="1:24" ht="60.75" customHeight="1" x14ac:dyDescent="0.3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60.75" customHeight="1" x14ac:dyDescent="0.35">
      <c r="H149" s="13"/>
      <c r="X149" s="7"/>
    </row>
    <row r="150" spans="1:24" ht="60.75" customHeight="1" x14ac:dyDescent="0.35">
      <c r="H150" s="13"/>
      <c r="X150" s="7"/>
    </row>
    <row r="151" spans="1:24" ht="60.75" customHeight="1" x14ac:dyDescent="0.35">
      <c r="H151" s="7"/>
      <c r="X151" s="7"/>
    </row>
    <row r="153" spans="1:24" ht="60.75" customHeight="1" x14ac:dyDescent="0.35">
      <c r="H153" s="7"/>
    </row>
    <row r="154" spans="1:24" ht="60.75" customHeight="1" x14ac:dyDescent="0.35">
      <c r="H154" s="7"/>
    </row>
    <row r="155" spans="1:24" s="13" customFormat="1" ht="60.75" customHeight="1" x14ac:dyDescent="0.35">
      <c r="A155" s="11"/>
      <c r="B155" s="18"/>
      <c r="C155" s="2"/>
      <c r="D155" s="2"/>
      <c r="E155" s="2"/>
      <c r="F155" s="2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s="13" customFormat="1" ht="60.75" customHeight="1" x14ac:dyDescent="0.35">
      <c r="A156" s="11"/>
      <c r="B156" s="18"/>
      <c r="C156" s="2"/>
      <c r="D156" s="2"/>
      <c r="E156" s="2"/>
      <c r="F156" s="2"/>
      <c r="G156" s="2"/>
      <c r="H156" s="7"/>
      <c r="I156" s="2"/>
      <c r="J156" s="2"/>
      <c r="K156" s="2"/>
      <c r="L156" s="2"/>
      <c r="X156" s="2"/>
    </row>
    <row r="157" spans="1:24" s="7" customFormat="1" ht="60.75" customHeight="1" x14ac:dyDescent="0.35">
      <c r="A157" s="11"/>
      <c r="B157" s="1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2"/>
    </row>
    <row r="158" spans="1:24" ht="60.75" customHeight="1" x14ac:dyDescent="0.3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4" s="7" customFormat="1" ht="60.75" customHeight="1" x14ac:dyDescent="0.35">
      <c r="A159" s="11"/>
      <c r="B159" s="1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3"/>
    </row>
    <row r="160" spans="1:24" s="7" customFormat="1" ht="60.75" customHeight="1" x14ac:dyDescent="0.35">
      <c r="A160" s="11"/>
      <c r="B160" s="18"/>
      <c r="C160" s="2"/>
      <c r="D160" s="2"/>
      <c r="E160" s="2"/>
      <c r="F160" s="2"/>
      <c r="G160" s="2"/>
      <c r="H160" s="2"/>
      <c r="I160" s="2"/>
      <c r="J160" s="2"/>
      <c r="K160" s="2"/>
      <c r="L160" s="2"/>
      <c r="X160" s="13"/>
    </row>
    <row r="161" spans="1:24" s="7" customFormat="1" ht="60.75" customHeight="1" x14ac:dyDescent="0.35">
      <c r="A161" s="11"/>
      <c r="B161" s="18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24" s="7" customFormat="1" ht="60.75" customHeight="1" x14ac:dyDescent="0.35">
      <c r="A162" s="11"/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X162" s="2"/>
    </row>
    <row r="163" spans="1:24" ht="60.75" customHeight="1" x14ac:dyDescent="0.3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60.75" customHeight="1" x14ac:dyDescent="0.35">
      <c r="H164" s="13"/>
      <c r="X164" s="7"/>
    </row>
    <row r="165" spans="1:24" ht="60.75" customHeight="1" x14ac:dyDescent="0.35">
      <c r="H165" s="13"/>
      <c r="X165" s="7"/>
    </row>
    <row r="166" spans="1:24" ht="60.75" customHeight="1" x14ac:dyDescent="0.35">
      <c r="H166" s="7"/>
      <c r="X166" s="7"/>
    </row>
    <row r="168" spans="1:24" ht="60.75" customHeight="1" x14ac:dyDescent="0.35">
      <c r="H168" s="7"/>
    </row>
    <row r="169" spans="1:24" ht="60.75" customHeight="1" x14ac:dyDescent="0.35">
      <c r="H169" s="7"/>
    </row>
    <row r="170" spans="1:24" s="13" customFormat="1" ht="60.75" customHeight="1" x14ac:dyDescent="0.35">
      <c r="A170" s="11"/>
      <c r="B170" s="18"/>
      <c r="C170" s="2"/>
      <c r="D170" s="2"/>
      <c r="E170" s="2"/>
      <c r="F170" s="2"/>
      <c r="G170" s="2"/>
      <c r="H170" s="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s="13" customFormat="1" ht="60.75" customHeight="1" x14ac:dyDescent="0.35">
      <c r="A171" s="11"/>
      <c r="B171" s="18"/>
      <c r="C171" s="2"/>
      <c r="D171" s="2"/>
      <c r="E171" s="2"/>
      <c r="F171" s="2"/>
      <c r="G171" s="2"/>
      <c r="H171" s="7"/>
      <c r="I171" s="2"/>
      <c r="J171" s="2"/>
      <c r="K171" s="2"/>
      <c r="L171" s="2"/>
      <c r="X171" s="2"/>
    </row>
    <row r="172" spans="1:24" s="7" customFormat="1" ht="60.75" customHeight="1" x14ac:dyDescent="0.35">
      <c r="A172" s="11"/>
      <c r="B172" s="1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2"/>
    </row>
    <row r="173" spans="1:24" ht="60.75" customHeight="1" x14ac:dyDescent="0.3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4" s="7" customFormat="1" ht="60.75" customHeight="1" x14ac:dyDescent="0.35">
      <c r="A174" s="11"/>
      <c r="B174" s="1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3"/>
    </row>
    <row r="175" spans="1:24" s="7" customFormat="1" ht="60.75" customHeight="1" x14ac:dyDescent="0.35">
      <c r="A175" s="11"/>
      <c r="B175" s="18"/>
      <c r="C175" s="2"/>
      <c r="D175" s="2"/>
      <c r="E175" s="2"/>
      <c r="F175" s="2"/>
      <c r="G175" s="2"/>
      <c r="H175" s="2"/>
      <c r="I175" s="2"/>
      <c r="J175" s="2"/>
      <c r="K175" s="2"/>
      <c r="L175" s="2"/>
      <c r="X175" s="13"/>
    </row>
    <row r="176" spans="1:24" s="7" customFormat="1" ht="60.75" customHeight="1" x14ac:dyDescent="0.35">
      <c r="A176" s="11"/>
      <c r="B176" s="18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24" s="7" customFormat="1" ht="60.75" customHeight="1" x14ac:dyDescent="0.35">
      <c r="A177" s="11"/>
      <c r="B177" s="18"/>
      <c r="C177" s="2"/>
      <c r="D177" s="2"/>
      <c r="E177" s="2"/>
      <c r="F177" s="2"/>
      <c r="G177" s="2"/>
      <c r="H177" s="2"/>
      <c r="I177" s="2"/>
      <c r="J177" s="2"/>
      <c r="K177" s="2"/>
      <c r="L177" s="2"/>
      <c r="X177" s="2"/>
    </row>
    <row r="178" spans="1:24" ht="60.75" customHeight="1" x14ac:dyDescent="0.3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60.75" customHeight="1" x14ac:dyDescent="0.35">
      <c r="H179" s="13"/>
      <c r="X179" s="7"/>
    </row>
    <row r="180" spans="1:24" ht="60.75" customHeight="1" x14ac:dyDescent="0.35">
      <c r="H180" s="13"/>
      <c r="X180" s="7"/>
    </row>
    <row r="181" spans="1:24" ht="60.75" customHeight="1" x14ac:dyDescent="0.35">
      <c r="H181" s="7"/>
      <c r="X181" s="7"/>
    </row>
    <row r="183" spans="1:24" ht="60.75" customHeight="1" x14ac:dyDescent="0.35">
      <c r="H183" s="7"/>
    </row>
    <row r="184" spans="1:24" ht="60.75" customHeight="1" x14ac:dyDescent="0.35">
      <c r="H184" s="7"/>
    </row>
    <row r="185" spans="1:24" s="13" customFormat="1" ht="60.75" customHeight="1" x14ac:dyDescent="0.35">
      <c r="A185" s="11"/>
      <c r="B185" s="18"/>
      <c r="C185" s="2"/>
      <c r="D185" s="2"/>
      <c r="E185" s="2"/>
      <c r="F185" s="2"/>
      <c r="G185" s="2"/>
      <c r="H185" s="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s="13" customFormat="1" ht="60.75" customHeight="1" x14ac:dyDescent="0.35">
      <c r="A186" s="11"/>
      <c r="B186" s="18"/>
      <c r="C186" s="2"/>
      <c r="D186" s="2"/>
      <c r="E186" s="2"/>
      <c r="F186" s="2"/>
      <c r="G186" s="2"/>
      <c r="H186" s="7"/>
      <c r="I186" s="2"/>
      <c r="J186" s="2"/>
      <c r="K186" s="2"/>
      <c r="L186" s="2"/>
      <c r="X186" s="2"/>
    </row>
    <row r="187" spans="1:24" s="7" customFormat="1" ht="60.75" customHeight="1" x14ac:dyDescent="0.35">
      <c r="A187" s="11"/>
      <c r="B187" s="1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2"/>
    </row>
    <row r="188" spans="1:24" ht="60.75" customHeight="1" x14ac:dyDescent="0.3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4" s="7" customFormat="1" ht="60.75" customHeight="1" x14ac:dyDescent="0.35">
      <c r="A189" s="11"/>
      <c r="B189" s="1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3"/>
    </row>
    <row r="190" spans="1:24" s="7" customFormat="1" ht="60.75" customHeight="1" x14ac:dyDescent="0.35">
      <c r="A190" s="11"/>
      <c r="B190" s="18"/>
      <c r="C190" s="2"/>
      <c r="D190" s="2"/>
      <c r="E190" s="2"/>
      <c r="F190" s="2"/>
      <c r="G190" s="2"/>
      <c r="H190" s="2"/>
      <c r="I190" s="2"/>
      <c r="J190" s="2"/>
      <c r="K190" s="2"/>
      <c r="L190" s="2"/>
      <c r="X190" s="13"/>
    </row>
    <row r="191" spans="1:24" s="7" customFormat="1" ht="60.75" customHeight="1" x14ac:dyDescent="0.35">
      <c r="A191" s="11"/>
      <c r="B191" s="18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24" s="7" customFormat="1" ht="60.75" customHeight="1" x14ac:dyDescent="0.35">
      <c r="A192" s="11"/>
      <c r="B192" s="18"/>
      <c r="C192" s="2"/>
      <c r="D192" s="2"/>
      <c r="E192" s="2"/>
      <c r="F192" s="2"/>
      <c r="G192" s="2"/>
      <c r="H192" s="2"/>
      <c r="I192" s="2"/>
      <c r="J192" s="2"/>
      <c r="K192" s="2"/>
      <c r="L192" s="2"/>
      <c r="X192" s="2"/>
    </row>
    <row r="193" spans="1:24" ht="60.75" customHeight="1" x14ac:dyDescent="0.3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60.75" customHeight="1" x14ac:dyDescent="0.35">
      <c r="H194" s="13"/>
      <c r="X194" s="7"/>
    </row>
    <row r="195" spans="1:24" ht="60.75" customHeight="1" x14ac:dyDescent="0.35">
      <c r="H195" s="13"/>
      <c r="X195" s="7"/>
    </row>
    <row r="196" spans="1:24" ht="60.75" customHeight="1" x14ac:dyDescent="0.35">
      <c r="H196" s="7"/>
      <c r="X196" s="7"/>
    </row>
    <row r="198" spans="1:24" ht="60.75" customHeight="1" x14ac:dyDescent="0.35">
      <c r="H198" s="7"/>
    </row>
    <row r="199" spans="1:24" ht="60.75" customHeight="1" x14ac:dyDescent="0.35">
      <c r="H199" s="7"/>
    </row>
    <row r="200" spans="1:24" s="13" customFormat="1" ht="60.75" customHeight="1" x14ac:dyDescent="0.35">
      <c r="A200" s="11"/>
      <c r="B200" s="18"/>
      <c r="C200" s="2"/>
      <c r="D200" s="2"/>
      <c r="E200" s="2"/>
      <c r="F200" s="2"/>
      <c r="G200" s="2"/>
      <c r="H200" s="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s="13" customFormat="1" ht="60.75" customHeight="1" x14ac:dyDescent="0.35">
      <c r="A201" s="11"/>
      <c r="B201" s="18"/>
      <c r="C201" s="2"/>
      <c r="D201" s="2"/>
      <c r="E201" s="2"/>
      <c r="F201" s="2"/>
      <c r="G201" s="2"/>
      <c r="H201" s="7"/>
      <c r="I201" s="2"/>
      <c r="J201" s="2"/>
      <c r="K201" s="2"/>
      <c r="L201" s="2"/>
      <c r="X201" s="2"/>
    </row>
    <row r="202" spans="1:24" s="7" customFormat="1" ht="60.75" customHeight="1" x14ac:dyDescent="0.35">
      <c r="A202" s="11"/>
      <c r="B202" s="1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2"/>
    </row>
    <row r="203" spans="1:24" ht="60.75" customHeight="1" x14ac:dyDescent="0.3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4" s="7" customFormat="1" ht="60.75" customHeight="1" x14ac:dyDescent="0.35">
      <c r="A204" s="11"/>
      <c r="B204" s="1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3"/>
    </row>
    <row r="205" spans="1:24" s="7" customFormat="1" ht="60.75" customHeight="1" x14ac:dyDescent="0.35">
      <c r="A205" s="11"/>
      <c r="B205" s="18"/>
      <c r="C205" s="2"/>
      <c r="D205" s="2"/>
      <c r="E205" s="2"/>
      <c r="F205" s="2"/>
      <c r="G205" s="2"/>
      <c r="H205" s="2"/>
      <c r="I205" s="2"/>
      <c r="J205" s="2"/>
      <c r="K205" s="2"/>
      <c r="L205" s="2"/>
      <c r="X205" s="13"/>
    </row>
    <row r="206" spans="1:24" s="7" customFormat="1" ht="60.75" customHeight="1" x14ac:dyDescent="0.35">
      <c r="A206" s="11"/>
      <c r="B206" s="18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24" s="7" customFormat="1" ht="60.75" customHeight="1" x14ac:dyDescent="0.35">
      <c r="A207" s="11"/>
      <c r="B207" s="18"/>
      <c r="C207" s="2"/>
      <c r="D207" s="2"/>
      <c r="E207" s="2"/>
      <c r="F207" s="2"/>
      <c r="G207" s="2"/>
      <c r="H207" s="2"/>
      <c r="I207" s="2"/>
      <c r="J207" s="2"/>
      <c r="K207" s="2"/>
      <c r="L207" s="2"/>
      <c r="X207" s="2"/>
    </row>
    <row r="208" spans="1:24" ht="60.75" customHeight="1" x14ac:dyDescent="0.3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60.75" customHeight="1" x14ac:dyDescent="0.35">
      <c r="H209" s="13"/>
      <c r="X209" s="7"/>
    </row>
    <row r="210" spans="1:24" ht="60.75" customHeight="1" x14ac:dyDescent="0.35">
      <c r="H210" s="13"/>
      <c r="X210" s="7"/>
    </row>
    <row r="211" spans="1:24" ht="60.75" customHeight="1" x14ac:dyDescent="0.35">
      <c r="H211" s="7"/>
      <c r="X211" s="7"/>
    </row>
    <row r="213" spans="1:24" ht="60.75" customHeight="1" x14ac:dyDescent="0.35">
      <c r="H213" s="7"/>
    </row>
    <row r="214" spans="1:24" ht="60.75" customHeight="1" x14ac:dyDescent="0.35">
      <c r="H214" s="7"/>
    </row>
    <row r="215" spans="1:24" s="13" customFormat="1" ht="60.75" customHeight="1" x14ac:dyDescent="0.35">
      <c r="A215" s="11"/>
      <c r="B215" s="18"/>
      <c r="C215" s="2"/>
      <c r="D215" s="2"/>
      <c r="E215" s="2"/>
      <c r="F215" s="2"/>
      <c r="G215" s="2"/>
      <c r="H215" s="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s="13" customFormat="1" ht="60.75" customHeight="1" x14ac:dyDescent="0.35">
      <c r="A216" s="11"/>
      <c r="B216" s="18"/>
      <c r="C216" s="2"/>
      <c r="D216" s="2"/>
      <c r="E216" s="2"/>
      <c r="F216" s="2"/>
      <c r="G216" s="2"/>
      <c r="H216" s="7"/>
      <c r="I216" s="2"/>
      <c r="J216" s="2"/>
      <c r="K216" s="2"/>
      <c r="L216" s="2"/>
      <c r="X216" s="2"/>
    </row>
    <row r="217" spans="1:24" s="7" customFormat="1" ht="60.75" customHeight="1" x14ac:dyDescent="0.35">
      <c r="A217" s="11"/>
      <c r="B217" s="1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2"/>
    </row>
    <row r="218" spans="1:24" ht="60.75" customHeight="1" x14ac:dyDescent="0.35"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4" s="7" customFormat="1" ht="60.75" customHeight="1" x14ac:dyDescent="0.35">
      <c r="A219" s="11"/>
      <c r="B219" s="1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3"/>
    </row>
    <row r="220" spans="1:24" s="7" customFormat="1" ht="60.75" customHeight="1" x14ac:dyDescent="0.35">
      <c r="A220" s="11"/>
      <c r="B220" s="18"/>
      <c r="C220" s="2"/>
      <c r="D220" s="2"/>
      <c r="E220" s="2"/>
      <c r="F220" s="2"/>
      <c r="G220" s="2"/>
      <c r="H220" s="2"/>
      <c r="I220" s="2"/>
      <c r="J220" s="2"/>
      <c r="K220" s="2"/>
      <c r="L220" s="2"/>
      <c r="X220" s="13"/>
    </row>
    <row r="221" spans="1:24" s="7" customFormat="1" ht="60.75" customHeight="1" x14ac:dyDescent="0.35">
      <c r="A221" s="11"/>
      <c r="B221" s="18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24" s="7" customFormat="1" ht="60.75" customHeight="1" x14ac:dyDescent="0.35">
      <c r="A222" s="11"/>
      <c r="B222" s="18"/>
      <c r="C222" s="2"/>
      <c r="D222" s="2"/>
      <c r="E222" s="2"/>
      <c r="F222" s="2"/>
      <c r="G222" s="2"/>
      <c r="H222" s="2"/>
      <c r="I222" s="2"/>
      <c r="J222" s="2"/>
      <c r="K222" s="2"/>
      <c r="L222" s="2"/>
      <c r="X222" s="2"/>
    </row>
    <row r="223" spans="1:24" ht="60.75" customHeight="1" x14ac:dyDescent="0.35"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60.75" customHeight="1" x14ac:dyDescent="0.35">
      <c r="H224" s="13"/>
      <c r="X224" s="7"/>
    </row>
    <row r="225" spans="1:24" ht="60.75" customHeight="1" x14ac:dyDescent="0.35">
      <c r="H225" s="13"/>
      <c r="X225" s="7"/>
    </row>
    <row r="226" spans="1:24" ht="60.75" customHeight="1" x14ac:dyDescent="0.35">
      <c r="H226" s="7"/>
      <c r="X226" s="7"/>
    </row>
    <row r="228" spans="1:24" ht="60.75" customHeight="1" x14ac:dyDescent="0.35">
      <c r="H228" s="7"/>
    </row>
    <row r="229" spans="1:24" ht="60.75" customHeight="1" x14ac:dyDescent="0.35">
      <c r="H229" s="7"/>
    </row>
    <row r="230" spans="1:24" s="13" customFormat="1" ht="60.75" customHeight="1" x14ac:dyDescent="0.35">
      <c r="A230" s="11"/>
      <c r="B230" s="18"/>
      <c r="C230" s="2"/>
      <c r="D230" s="2"/>
      <c r="E230" s="2"/>
      <c r="F230" s="2"/>
      <c r="G230" s="2"/>
      <c r="H230" s="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s="13" customFormat="1" ht="60.75" customHeight="1" x14ac:dyDescent="0.35">
      <c r="A231" s="11"/>
      <c r="B231" s="18"/>
      <c r="C231" s="2"/>
      <c r="D231" s="2"/>
      <c r="E231" s="2"/>
      <c r="F231" s="2"/>
      <c r="G231" s="2"/>
      <c r="H231" s="7"/>
      <c r="I231" s="2"/>
      <c r="J231" s="2"/>
      <c r="K231" s="2"/>
      <c r="L231" s="2"/>
      <c r="X231" s="2"/>
    </row>
    <row r="232" spans="1:24" s="7" customFormat="1" ht="60.75" customHeight="1" x14ac:dyDescent="0.35">
      <c r="A232" s="11"/>
      <c r="B232" s="1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2"/>
    </row>
    <row r="233" spans="1:24" ht="60.75" customHeight="1" x14ac:dyDescent="0.35"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4" s="7" customFormat="1" ht="60.75" customHeight="1" x14ac:dyDescent="0.35">
      <c r="A234" s="11"/>
      <c r="B234" s="1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3"/>
    </row>
    <row r="235" spans="1:24" s="7" customFormat="1" ht="60.75" customHeight="1" x14ac:dyDescent="0.35">
      <c r="A235" s="11"/>
      <c r="B235" s="18"/>
      <c r="C235" s="2"/>
      <c r="D235" s="2"/>
      <c r="E235" s="2"/>
      <c r="F235" s="2"/>
      <c r="G235" s="2"/>
      <c r="H235" s="2"/>
      <c r="I235" s="2"/>
      <c r="J235" s="2"/>
      <c r="K235" s="2"/>
      <c r="L235" s="2"/>
      <c r="X235" s="13"/>
    </row>
    <row r="236" spans="1:24" s="7" customFormat="1" ht="60.75" customHeight="1" x14ac:dyDescent="0.35">
      <c r="A236" s="11"/>
      <c r="B236" s="18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24" s="7" customFormat="1" ht="60.75" customHeight="1" x14ac:dyDescent="0.35">
      <c r="A237" s="11"/>
      <c r="B237" s="18"/>
      <c r="C237" s="2"/>
      <c r="D237" s="2"/>
      <c r="E237" s="2"/>
      <c r="F237" s="2"/>
      <c r="G237" s="2"/>
      <c r="H237" s="2"/>
      <c r="I237" s="2"/>
      <c r="J237" s="2"/>
      <c r="K237" s="2"/>
      <c r="L237" s="2"/>
      <c r="X237" s="2"/>
    </row>
    <row r="238" spans="1:24" ht="60.75" customHeight="1" x14ac:dyDescent="0.35"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60.75" customHeight="1" x14ac:dyDescent="0.35">
      <c r="H239" s="13"/>
      <c r="X239" s="7"/>
    </row>
    <row r="240" spans="1:24" ht="60.75" customHeight="1" x14ac:dyDescent="0.35">
      <c r="H240" s="13"/>
      <c r="X240" s="7"/>
    </row>
    <row r="241" spans="1:24" ht="60.75" customHeight="1" x14ac:dyDescent="0.35">
      <c r="H241" s="7"/>
      <c r="X241" s="7"/>
    </row>
    <row r="243" spans="1:24" ht="60.75" customHeight="1" x14ac:dyDescent="0.35">
      <c r="H243" s="7"/>
    </row>
    <row r="244" spans="1:24" ht="60.75" customHeight="1" x14ac:dyDescent="0.35">
      <c r="H244" s="7"/>
    </row>
    <row r="245" spans="1:24" s="13" customFormat="1" ht="60.75" customHeight="1" x14ac:dyDescent="0.35">
      <c r="A245" s="11"/>
      <c r="B245" s="18"/>
      <c r="C245" s="2"/>
      <c r="D245" s="2"/>
      <c r="E245" s="2"/>
      <c r="F245" s="2"/>
      <c r="G245" s="2"/>
      <c r="H245" s="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s="13" customFormat="1" ht="60.75" customHeight="1" x14ac:dyDescent="0.35">
      <c r="A246" s="11"/>
      <c r="B246" s="18"/>
      <c r="C246" s="2"/>
      <c r="D246" s="2"/>
      <c r="E246" s="2"/>
      <c r="F246" s="2"/>
      <c r="G246" s="2"/>
      <c r="H246" s="7"/>
      <c r="I246" s="2"/>
      <c r="J246" s="2"/>
      <c r="K246" s="2"/>
      <c r="L246" s="2"/>
      <c r="X246" s="2"/>
    </row>
    <row r="247" spans="1:24" s="7" customFormat="1" ht="60.75" customHeight="1" x14ac:dyDescent="0.35">
      <c r="A247" s="11"/>
      <c r="B247" s="1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2"/>
    </row>
    <row r="248" spans="1:24" ht="60.75" customHeight="1" x14ac:dyDescent="0.35"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4" s="7" customFormat="1" ht="60.75" customHeight="1" x14ac:dyDescent="0.35">
      <c r="A249" s="11"/>
      <c r="B249" s="1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13"/>
    </row>
    <row r="250" spans="1:24" s="7" customFormat="1" ht="60.75" customHeight="1" x14ac:dyDescent="0.35">
      <c r="A250" s="11"/>
      <c r="B250" s="1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3"/>
    </row>
    <row r="251" spans="1:24" s="7" customFormat="1" ht="60.75" customHeight="1" x14ac:dyDescent="0.35">
      <c r="A251" s="11"/>
      <c r="B251" s="1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4" s="7" customFormat="1" ht="60.75" customHeight="1" x14ac:dyDescent="0.35">
      <c r="A252" s="11"/>
      <c r="B252" s="1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5"/>
    </row>
    <row r="254" spans="1:24" ht="60.75" customHeight="1" x14ac:dyDescent="0.2">
      <c r="H254" s="13"/>
    </row>
    <row r="255" spans="1:24" ht="60.75" customHeight="1" x14ac:dyDescent="0.2">
      <c r="H255" s="13"/>
    </row>
    <row r="256" spans="1:24" ht="60.75" customHeight="1" x14ac:dyDescent="0.35">
      <c r="H256" s="7"/>
    </row>
    <row r="258" spans="1:24" ht="60.75" customHeight="1" x14ac:dyDescent="0.35">
      <c r="H258" s="7"/>
    </row>
    <row r="259" spans="1:24" ht="60.75" customHeight="1" x14ac:dyDescent="0.35">
      <c r="H259" s="7"/>
    </row>
    <row r="260" spans="1:24" s="13" customFormat="1" ht="60.75" customHeight="1" x14ac:dyDescent="0.35">
      <c r="A260" s="11"/>
      <c r="B260" s="18"/>
      <c r="C260" s="2"/>
      <c r="D260" s="2"/>
      <c r="E260" s="2"/>
      <c r="F260" s="2"/>
      <c r="G260" s="2"/>
      <c r="H260" s="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s="13" customFormat="1" ht="60.75" customHeight="1" x14ac:dyDescent="0.35">
      <c r="A261" s="11"/>
      <c r="B261" s="18"/>
      <c r="C261" s="2"/>
      <c r="D261" s="2"/>
      <c r="E261" s="2"/>
      <c r="F261" s="2"/>
      <c r="G261" s="2"/>
      <c r="H261" s="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s="7" customFormat="1" ht="60.75" customHeight="1" x14ac:dyDescent="0.35">
      <c r="A262" s="11"/>
      <c r="B262" s="1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2"/>
    </row>
    <row r="263" spans="1:24" ht="60.75" customHeight="1" x14ac:dyDescent="0.2"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4" s="7" customFormat="1" ht="60.75" customHeight="1" x14ac:dyDescent="0.35">
      <c r="A264" s="11"/>
      <c r="B264" s="18"/>
      <c r="C264" s="2"/>
      <c r="D264" s="2"/>
      <c r="E264" s="2"/>
      <c r="F264" s="2"/>
      <c r="G264" s="2"/>
      <c r="H264" s="2"/>
      <c r="I264" s="2"/>
      <c r="J264" s="2"/>
      <c r="K264" s="2"/>
      <c r="L264" s="2"/>
      <c r="X264" s="2"/>
    </row>
    <row r="265" spans="1:24" s="7" customFormat="1" ht="60.75" customHeight="1" x14ac:dyDescent="0.35">
      <c r="A265" s="11"/>
      <c r="B265" s="1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13"/>
    </row>
    <row r="266" spans="1:24" s="7" customFormat="1" ht="60.75" customHeight="1" x14ac:dyDescent="0.35">
      <c r="A266" s="11"/>
      <c r="B266" s="1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3"/>
    </row>
    <row r="267" spans="1:24" s="7" customFormat="1" ht="60.75" customHeight="1" x14ac:dyDescent="0.35">
      <c r="A267" s="11"/>
      <c r="B267" s="1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4" ht="60.75" customHeight="1" x14ac:dyDescent="0.2">
      <c r="X268" s="5"/>
    </row>
    <row r="269" spans="1:24" ht="60.75" customHeight="1" x14ac:dyDescent="0.2">
      <c r="H269" s="13"/>
    </row>
    <row r="270" spans="1:24" ht="60.75" customHeight="1" x14ac:dyDescent="0.2">
      <c r="H270" s="13"/>
    </row>
    <row r="271" spans="1:24" ht="60.75" customHeight="1" x14ac:dyDescent="0.35">
      <c r="H271" s="7"/>
    </row>
    <row r="272" spans="1:24" ht="60.75" customHeight="1" x14ac:dyDescent="0.2">
      <c r="H272" s="5"/>
    </row>
    <row r="275" spans="1:24" s="13" customFormat="1" ht="60.75" customHeight="1" x14ac:dyDescent="0.2">
      <c r="A275" s="11"/>
      <c r="B275" s="1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s="13" customFormat="1" ht="60.75" customHeight="1" x14ac:dyDescent="0.2">
      <c r="A276" s="11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X276" s="2"/>
    </row>
    <row r="277" spans="1:24" s="7" customFormat="1" ht="60.75" customHeight="1" x14ac:dyDescent="0.35">
      <c r="A277" s="11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2"/>
    </row>
    <row r="278" spans="1:24" s="5" customFormat="1" ht="60.75" customHeight="1" x14ac:dyDescent="0.35">
      <c r="A278" s="11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2"/>
    </row>
    <row r="279" spans="1:24" ht="60.75" customHeight="1" x14ac:dyDescent="0.2">
      <c r="X279" s="13"/>
    </row>
    <row r="280" spans="1:24" ht="60.75" customHeight="1" x14ac:dyDescent="0.2">
      <c r="X280" s="13"/>
    </row>
    <row r="281" spans="1:24" ht="60.75" customHeight="1" x14ac:dyDescent="0.35">
      <c r="X281" s="7"/>
    </row>
    <row r="282" spans="1:24" ht="60.75" customHeight="1" x14ac:dyDescent="0.2"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4" ht="60.75" customHeight="1" x14ac:dyDescent="0.2"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5" spans="1:24" ht="60.75" customHeight="1" x14ac:dyDescent="0.2">
      <c r="H285" s="13"/>
      <c r="X285" s="5"/>
    </row>
    <row r="286" spans="1:24" ht="60.75" customHeight="1" x14ac:dyDescent="0.2">
      <c r="H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5"/>
    </row>
    <row r="287" spans="1:24" ht="60.75" customHeight="1" x14ac:dyDescent="0.35">
      <c r="H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4" ht="60.75" customHeight="1" x14ac:dyDescent="0.2">
      <c r="H288" s="5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4" ht="60.75" customHeight="1" x14ac:dyDescent="0.2">
      <c r="X289" s="13"/>
    </row>
    <row r="290" spans="1:24" ht="60.75" customHeight="1" x14ac:dyDescent="0.2">
      <c r="X290" s="13"/>
    </row>
    <row r="291" spans="1:24" s="13" customFormat="1" ht="60.75" customHeight="1" x14ac:dyDescent="0.2">
      <c r="A291" s="11"/>
      <c r="B291" s="18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24" s="13" customFormat="1" ht="60.75" customHeight="1" x14ac:dyDescent="0.2">
      <c r="A292" s="11"/>
      <c r="B292" s="18"/>
      <c r="C292" s="2"/>
      <c r="D292" s="2"/>
      <c r="E292" s="2"/>
      <c r="F292" s="2"/>
      <c r="G292" s="2"/>
      <c r="H292" s="2"/>
      <c r="I292" s="2"/>
      <c r="J292" s="2"/>
      <c r="K292" s="2"/>
      <c r="L292" s="2"/>
      <c r="X292" s="2"/>
    </row>
    <row r="293" spans="1:24" s="7" customFormat="1" ht="60.75" customHeight="1" x14ac:dyDescent="0.35">
      <c r="A293" s="11"/>
      <c r="B293" s="1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2"/>
    </row>
    <row r="294" spans="1:24" s="5" customFormat="1" ht="60.75" customHeight="1" x14ac:dyDescent="0.2">
      <c r="A294" s="11"/>
      <c r="B294" s="1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3"/>
    </row>
    <row r="295" spans="1:24" ht="60.75" customHeight="1" x14ac:dyDescent="0.2">
      <c r="X295" s="13"/>
    </row>
    <row r="296" spans="1:24" ht="60.75" customHeight="1" x14ac:dyDescent="0.2">
      <c r="X296" s="13"/>
    </row>
    <row r="299" spans="1:24" ht="60.75" customHeight="1" x14ac:dyDescent="0.2">
      <c r="H299" s="13"/>
    </row>
    <row r="300" spans="1:24" ht="60.75" customHeight="1" x14ac:dyDescent="0.2">
      <c r="H300" s="13"/>
    </row>
    <row r="301" spans="1:24" ht="60.75" customHeight="1" x14ac:dyDescent="0.35">
      <c r="H301" s="7"/>
    </row>
    <row r="305" spans="1:24" s="13" customFormat="1" ht="60.75" customHeight="1" x14ac:dyDescent="0.2">
      <c r="A305" s="11"/>
      <c r="B305" s="18"/>
      <c r="C305" s="2"/>
      <c r="D305" s="2"/>
      <c r="E305" s="2"/>
      <c r="F305" s="2"/>
      <c r="G305" s="2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s="13" customFormat="1" ht="60.75" customHeight="1" x14ac:dyDescent="0.2">
      <c r="A306" s="11"/>
      <c r="B306" s="18"/>
      <c r="C306" s="2"/>
      <c r="D306" s="2"/>
      <c r="E306" s="2"/>
      <c r="F306" s="2"/>
      <c r="G306" s="2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s="7" customFormat="1" ht="60.75" customHeight="1" x14ac:dyDescent="0.35">
      <c r="A307" s="11"/>
      <c r="B307" s="1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9" spans="1:24" ht="60.75" customHeight="1" x14ac:dyDescent="0.2">
      <c r="H309" s="13"/>
    </row>
    <row r="310" spans="1:24" ht="60.75" customHeight="1" x14ac:dyDescent="0.2">
      <c r="H310" s="13"/>
    </row>
    <row r="311" spans="1:24" s="5" customFormat="1" ht="60.75" customHeight="1" x14ac:dyDescent="0.2">
      <c r="A311" s="11"/>
      <c r="B311" s="18"/>
      <c r="C311" s="2"/>
      <c r="D311" s="2"/>
      <c r="E311" s="2"/>
      <c r="F311" s="2"/>
      <c r="G311" s="2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s="5" customFormat="1" ht="60.75" customHeight="1" x14ac:dyDescent="0.2">
      <c r="A312" s="11"/>
      <c r="B312" s="1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4" spans="1:24" ht="60.75" customHeight="1" x14ac:dyDescent="0.2">
      <c r="H314" s="13"/>
    </row>
    <row r="315" spans="1:24" s="13" customFormat="1" ht="60.75" customHeight="1" x14ac:dyDescent="0.2">
      <c r="A315" s="11"/>
      <c r="B315" s="18"/>
      <c r="C315" s="2"/>
      <c r="D315" s="2"/>
      <c r="E315" s="2"/>
      <c r="F315" s="2"/>
      <c r="G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s="13" customFormat="1" ht="60.75" customHeight="1" x14ac:dyDescent="0.2">
      <c r="A316" s="11"/>
      <c r="B316" s="18"/>
      <c r="C316" s="2"/>
      <c r="D316" s="2"/>
      <c r="E316" s="2"/>
      <c r="F316" s="2"/>
      <c r="G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s="13" customFormat="1" ht="60.75" customHeight="1" x14ac:dyDescent="0.2">
      <c r="A317" s="11"/>
      <c r="B317" s="1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20" spans="1:24" s="13" customFormat="1" ht="60.75" customHeight="1" x14ac:dyDescent="0.2">
      <c r="A320" s="11"/>
      <c r="B320" s="1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s="13" customFormat="1" ht="60.75" customHeight="1" x14ac:dyDescent="0.2">
      <c r="A321" s="11"/>
      <c r="B321" s="1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s="13" customFormat="1" ht="60.75" customHeight="1" x14ac:dyDescent="0.2">
      <c r="A322" s="11"/>
      <c r="B322" s="1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458" spans="1:40" customFormat="1" ht="60.75" customHeight="1" x14ac:dyDescent="0.2">
      <c r="A458" s="11"/>
      <c r="B458" s="1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</row>
    <row r="459" spans="1:40" customFormat="1" ht="60.75" customHeight="1" x14ac:dyDescent="0.2">
      <c r="A459" s="11"/>
      <c r="B459" s="1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spans="1:40" customFormat="1" ht="60.75" customHeight="1" x14ac:dyDescent="0.2">
      <c r="A460" s="11"/>
      <c r="B460" s="1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</row>
    <row r="461" spans="1:40" customFormat="1" ht="60.75" customHeight="1" x14ac:dyDescent="0.2">
      <c r="A461" s="11"/>
      <c r="B461" s="1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spans="1:40" customFormat="1" ht="60.75" customHeight="1" x14ac:dyDescent="0.2">
      <c r="A462" s="11"/>
      <c r="B462" s="1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</row>
    <row r="463" spans="1:40" customFormat="1" ht="60.75" customHeight="1" x14ac:dyDescent="0.2">
      <c r="A463" s="11"/>
      <c r="B463" s="1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</row>
    <row r="464" spans="1:40" customFormat="1" ht="60.75" customHeight="1" x14ac:dyDescent="0.2">
      <c r="A464" s="11"/>
      <c r="B464" s="1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spans="1:40" customFormat="1" ht="60.75" customHeight="1" x14ac:dyDescent="0.2">
      <c r="A465" s="11"/>
      <c r="B465" s="1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spans="1:40" customFormat="1" ht="60.75" customHeight="1" x14ac:dyDescent="0.2">
      <c r="A466" s="11"/>
      <c r="B466" s="1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</row>
    <row r="467" spans="1:40" customFormat="1" ht="60.75" customHeight="1" x14ac:dyDescent="0.2">
      <c r="A467" s="11"/>
      <c r="B467" s="1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</row>
    <row r="468" spans="1:40" customFormat="1" ht="60.75" customHeight="1" x14ac:dyDescent="0.2">
      <c r="A468" s="11"/>
      <c r="B468" s="1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spans="1:40" customFormat="1" ht="60.75" customHeight="1" x14ac:dyDescent="0.2">
      <c r="A469" s="11"/>
      <c r="B469" s="1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spans="1:40" customFormat="1" ht="60.75" customHeight="1" x14ac:dyDescent="0.2">
      <c r="A470" s="11"/>
      <c r="B470" s="1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</row>
    <row r="471" spans="1:40" customFormat="1" ht="60.75" customHeight="1" x14ac:dyDescent="0.2">
      <c r="A471" s="11"/>
      <c r="B471" s="1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</row>
    <row r="472" spans="1:40" customFormat="1" ht="60.75" customHeight="1" x14ac:dyDescent="0.2">
      <c r="A472" s="11"/>
      <c r="B472" s="1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</row>
    <row r="473" spans="1:40" customFormat="1" ht="60.75" customHeight="1" x14ac:dyDescent="0.2">
      <c r="A473" s="11"/>
      <c r="B473" s="1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</row>
    <row r="474" spans="1:40" customFormat="1" ht="60.75" customHeight="1" x14ac:dyDescent="0.2">
      <c r="A474" s="11"/>
      <c r="B474" s="1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</row>
    <row r="475" spans="1:40" customFormat="1" ht="60.75" customHeight="1" x14ac:dyDescent="0.2">
      <c r="A475" s="11"/>
      <c r="B475" s="1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</row>
    <row r="476" spans="1:40" customFormat="1" ht="60.75" customHeight="1" x14ac:dyDescent="0.2">
      <c r="A476" s="11"/>
      <c r="B476" s="1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spans="1:40" customFormat="1" ht="60.75" customHeight="1" x14ac:dyDescent="0.2">
      <c r="A477" s="11"/>
      <c r="B477" s="1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spans="1:40" customFormat="1" ht="60.75" customHeight="1" x14ac:dyDescent="0.2">
      <c r="A478" s="11"/>
      <c r="B478" s="1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</row>
    <row r="479" spans="1:40" customFormat="1" ht="60.75" customHeight="1" x14ac:dyDescent="0.2">
      <c r="A479" s="11"/>
      <c r="B479" s="1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spans="1:40" customFormat="1" ht="60.75" customHeight="1" x14ac:dyDescent="0.2">
      <c r="A480" s="11"/>
      <c r="B480" s="1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</row>
    <row r="481" spans="1:40" customFormat="1" ht="60.75" customHeight="1" x14ac:dyDescent="0.2">
      <c r="A481" s="11"/>
      <c r="B481" s="1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spans="1:40" customFormat="1" ht="60.75" customHeight="1" x14ac:dyDescent="0.2">
      <c r="A482" s="11"/>
      <c r="B482" s="1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</row>
    <row r="483" spans="1:40" customFormat="1" ht="60.75" customHeight="1" x14ac:dyDescent="0.2">
      <c r="A483" s="11"/>
      <c r="B483" s="1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spans="1:40" customFormat="1" ht="60.75" customHeight="1" x14ac:dyDescent="0.2">
      <c r="A484" s="11"/>
      <c r="B484" s="1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</row>
    <row r="485" spans="1:40" customFormat="1" ht="60.75" customHeight="1" x14ac:dyDescent="0.2">
      <c r="A485" s="11"/>
      <c r="B485" s="1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</row>
    <row r="486" spans="1:40" customFormat="1" ht="60.75" customHeight="1" x14ac:dyDescent="0.2">
      <c r="A486" s="11"/>
      <c r="B486" s="1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</row>
    <row r="487" spans="1:40" customFormat="1" ht="60.75" customHeight="1" x14ac:dyDescent="0.2">
      <c r="A487" s="11"/>
      <c r="B487" s="1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spans="1:40" customFormat="1" ht="60.75" customHeight="1" x14ac:dyDescent="0.2">
      <c r="A488" s="11"/>
      <c r="B488" s="1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</row>
    <row r="489" spans="1:40" customFormat="1" ht="60.75" customHeight="1" x14ac:dyDescent="0.2">
      <c r="A489" s="11"/>
      <c r="B489" s="1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spans="1:40" customFormat="1" ht="60.75" customHeight="1" x14ac:dyDescent="0.2">
      <c r="A490" s="11"/>
      <c r="B490" s="1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</row>
    <row r="491" spans="1:40" customFormat="1" ht="60.75" customHeight="1" x14ac:dyDescent="0.2">
      <c r="A491" s="11"/>
      <c r="B491" s="1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</row>
    <row r="492" spans="1:40" customFormat="1" ht="60.75" customHeight="1" x14ac:dyDescent="0.2">
      <c r="A492" s="11"/>
      <c r="B492" s="1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spans="1:40" customFormat="1" ht="60.75" customHeight="1" x14ac:dyDescent="0.2">
      <c r="A493" s="11"/>
      <c r="B493" s="1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1:40" customFormat="1" ht="60.75" customHeight="1" x14ac:dyDescent="0.2">
      <c r="A494" s="11"/>
      <c r="B494" s="1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spans="1:40" customFormat="1" ht="60.75" customHeight="1" x14ac:dyDescent="0.2">
      <c r="A495" s="11"/>
      <c r="B495" s="1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spans="1:40" customFormat="1" ht="60.75" customHeight="1" x14ac:dyDescent="0.2">
      <c r="A496" s="11"/>
      <c r="B496" s="1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1:40" customFormat="1" ht="60.75" customHeight="1" x14ac:dyDescent="0.2">
      <c r="A497" s="11"/>
      <c r="B497" s="1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1:40" customFormat="1" ht="60.75" customHeight="1" x14ac:dyDescent="0.2">
      <c r="A498" s="11"/>
      <c r="B498" s="1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spans="1:40" customFormat="1" ht="60.75" customHeight="1" x14ac:dyDescent="0.35">
      <c r="A499" s="11"/>
      <c r="B499" s="1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spans="1:40" customFormat="1" ht="60.75" customHeight="1" x14ac:dyDescent="0.2">
      <c r="A500" s="11"/>
      <c r="B500" s="1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1:40" customFormat="1" ht="60.75" customHeight="1" x14ac:dyDescent="0.2">
      <c r="A501" s="11"/>
      <c r="B501" s="1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1:40" customFormat="1" ht="60.75" customHeight="1" x14ac:dyDescent="0.35">
      <c r="A502" s="11"/>
      <c r="B502" s="1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50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spans="1:40" customFormat="1" ht="60.75" customHeight="1" x14ac:dyDescent="0.2">
      <c r="A503" s="11"/>
      <c r="B503" s="1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spans="1:40" customFormat="1" ht="60.75" customHeight="1" x14ac:dyDescent="0.2">
      <c r="A504" s="11"/>
      <c r="B504" s="1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1:40" customFormat="1" ht="60.75" customHeight="1" x14ac:dyDescent="0.2">
      <c r="A505" s="11"/>
      <c r="B505" s="1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spans="1:40" customFormat="1" ht="60.75" customHeight="1" x14ac:dyDescent="0.2">
      <c r="A506" s="11"/>
      <c r="B506" s="1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spans="1:40" customFormat="1" ht="60.75" customHeight="1" x14ac:dyDescent="0.2">
      <c r="A507" s="11"/>
      <c r="B507" s="1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spans="1:40" customFormat="1" ht="60.75" customHeight="1" x14ac:dyDescent="0.2">
      <c r="A508" s="11"/>
      <c r="B508" s="1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1:40" customFormat="1" ht="60.75" customHeight="1" x14ac:dyDescent="0.2">
      <c r="A509" s="11"/>
      <c r="B509" s="1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1:40" customFormat="1" ht="60.75" customHeight="1" x14ac:dyDescent="0.2">
      <c r="A510" s="11"/>
      <c r="B510" s="1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spans="1:40" customFormat="1" ht="60.75" customHeight="1" x14ac:dyDescent="0.2">
      <c r="A511" s="11"/>
      <c r="B511" s="1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spans="1:40" customFormat="1" ht="60.75" customHeight="1" x14ac:dyDescent="0.2">
      <c r="A512" s="11"/>
      <c r="B512" s="1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spans="1:40" customFormat="1" ht="60.75" customHeight="1" x14ac:dyDescent="0.2">
      <c r="A513" s="11"/>
      <c r="B513" s="1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1:40" customFormat="1" ht="60.75" customHeight="1" x14ac:dyDescent="0.2">
      <c r="A514" s="11"/>
      <c r="B514" s="1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spans="1:40" customFormat="1" ht="60.75" customHeight="1" x14ac:dyDescent="0.2">
      <c r="A515" s="11"/>
      <c r="B515" s="1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spans="1:40" customFormat="1" ht="60.75" customHeight="1" x14ac:dyDescent="0.2">
      <c r="A516" s="11"/>
      <c r="B516" s="1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1:40" customFormat="1" ht="60.75" customHeight="1" x14ac:dyDescent="0.2">
      <c r="A517" s="11"/>
      <c r="B517" s="1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1:40" customFormat="1" ht="60.75" customHeight="1" x14ac:dyDescent="0.2">
      <c r="A518" s="11"/>
      <c r="B518" s="1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spans="1:40" customFormat="1" ht="60.75" customHeight="1" x14ac:dyDescent="0.2">
      <c r="A519" s="11"/>
      <c r="B519" s="1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1:40" customFormat="1" ht="60.75" customHeight="1" x14ac:dyDescent="0.2">
      <c r="A520" s="11"/>
      <c r="B520" s="1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spans="1:40" customFormat="1" ht="60.75" customHeight="1" x14ac:dyDescent="0.2">
      <c r="A521" s="11"/>
      <c r="B521" s="1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1:40" customFormat="1" ht="60.75" customHeight="1" x14ac:dyDescent="0.35">
      <c r="A522" s="11"/>
      <c r="B522" s="18"/>
      <c r="C522" s="2"/>
      <c r="D522" s="2"/>
      <c r="E522" s="2"/>
      <c r="F522" s="2"/>
      <c r="G522" s="2"/>
      <c r="H522" s="5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spans="1:40" customFormat="1" ht="60.75" customHeight="1" x14ac:dyDescent="0.2">
      <c r="A523" s="11"/>
      <c r="B523" s="1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spans="1:40" customFormat="1" ht="60.75" customHeight="1" x14ac:dyDescent="0.2">
      <c r="A524" s="11"/>
      <c r="B524" s="1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spans="1:40" customFormat="1" ht="60.75" customHeight="1" x14ac:dyDescent="0.2">
      <c r="A525" s="11"/>
      <c r="B525" s="1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spans="1:40" customFormat="1" ht="60.75" customHeight="1" x14ac:dyDescent="0.2">
      <c r="A526" s="11"/>
      <c r="B526" s="1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spans="1:40" customFormat="1" ht="60.75" customHeight="1" x14ac:dyDescent="0.2">
      <c r="A527" s="11"/>
      <c r="B527" s="1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spans="1:40" customFormat="1" ht="60.75" customHeight="1" x14ac:dyDescent="0.35">
      <c r="A528" s="11"/>
      <c r="B528" s="1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</row>
    <row r="529" spans="1:40" customFormat="1" ht="60.75" customHeight="1" x14ac:dyDescent="0.2">
      <c r="A529" s="11"/>
      <c r="B529" s="1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spans="1:40" customFormat="1" ht="60.75" customHeight="1" x14ac:dyDescent="0.2">
      <c r="A530" s="11"/>
      <c r="B530" s="1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1:40" customFormat="1" ht="60.75" customHeight="1" x14ac:dyDescent="0.2">
      <c r="A531" s="11"/>
      <c r="B531" s="1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spans="1:40" customFormat="1" ht="60.75" customHeight="1" x14ac:dyDescent="0.2">
      <c r="A532" s="11"/>
      <c r="B532" s="1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1:40" customFormat="1" ht="60.75" customHeight="1" x14ac:dyDescent="0.2">
      <c r="A533" s="11"/>
      <c r="B533" s="1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spans="1:40" customFormat="1" ht="60.75" customHeight="1" x14ac:dyDescent="0.2">
      <c r="A534" s="11"/>
      <c r="B534" s="1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1:40" customFormat="1" ht="60.75" customHeight="1" x14ac:dyDescent="0.2">
      <c r="A535" s="11"/>
      <c r="B535" s="1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</row>
    <row r="536" spans="1:40" customFormat="1" ht="60.75" customHeight="1" x14ac:dyDescent="0.2">
      <c r="A536" s="11"/>
      <c r="B536" s="1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1:40" customFormat="1" ht="60.75" customHeight="1" x14ac:dyDescent="0.2">
      <c r="A537" s="11"/>
      <c r="B537" s="1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spans="1:40" customFormat="1" ht="60.75" customHeight="1" x14ac:dyDescent="0.2">
      <c r="A538" s="11"/>
      <c r="B538" s="1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1:40" customFormat="1" ht="60.75" customHeight="1" x14ac:dyDescent="0.2">
      <c r="A539" s="11"/>
      <c r="B539" s="1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spans="1:40" customFormat="1" ht="60.75" customHeight="1" x14ac:dyDescent="0.2">
      <c r="A540" s="11"/>
      <c r="B540" s="1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spans="1:40" customFormat="1" ht="60.75" customHeight="1" x14ac:dyDescent="0.2">
      <c r="A541" s="11"/>
      <c r="B541" s="1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spans="1:40" customFormat="1" ht="60.75" customHeight="1" x14ac:dyDescent="0.2">
      <c r="A542" s="11"/>
      <c r="B542" s="1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</row>
    <row r="543" spans="1:40" customFormat="1" ht="60.75" customHeight="1" x14ac:dyDescent="0.2">
      <c r="A543" s="11"/>
      <c r="B543" s="1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</row>
    <row r="544" spans="1:40" customFormat="1" ht="60.75" customHeight="1" x14ac:dyDescent="0.2">
      <c r="A544" s="11"/>
      <c r="B544" s="1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</row>
    <row r="545" spans="1:40" customFormat="1" ht="60.75" customHeight="1" x14ac:dyDescent="0.2">
      <c r="A545" s="11"/>
      <c r="B545" s="1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</row>
    <row r="546" spans="1:40" customFormat="1" ht="60.75" customHeight="1" x14ac:dyDescent="0.2">
      <c r="A546" s="11"/>
      <c r="B546" s="1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spans="1:40" customFormat="1" ht="60.75" customHeight="1" x14ac:dyDescent="0.2">
      <c r="A547" s="11"/>
      <c r="B547" s="1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</row>
    <row r="548" spans="1:40" customFormat="1" ht="60.75" customHeight="1" x14ac:dyDescent="0.2">
      <c r="A548" s="11"/>
      <c r="B548" s="1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</row>
    <row r="549" spans="1:40" customFormat="1" ht="60.75" customHeight="1" x14ac:dyDescent="0.2">
      <c r="A549" s="11"/>
      <c r="B549" s="1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</row>
    <row r="550" spans="1:40" customFormat="1" ht="60.75" customHeight="1" x14ac:dyDescent="0.2">
      <c r="A550" s="11"/>
      <c r="B550" s="1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</row>
    <row r="551" spans="1:40" customFormat="1" ht="60.75" customHeight="1" x14ac:dyDescent="0.2">
      <c r="A551" s="11"/>
      <c r="B551" s="1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</row>
    <row r="552" spans="1:40" customFormat="1" ht="60.75" customHeight="1" x14ac:dyDescent="0.2">
      <c r="A552" s="11"/>
      <c r="B552" s="1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</row>
    <row r="553" spans="1:40" customFormat="1" ht="60.75" customHeight="1" x14ac:dyDescent="0.2">
      <c r="A553" s="11"/>
      <c r="B553" s="1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</row>
    <row r="554" spans="1:40" customFormat="1" ht="60.75" customHeight="1" x14ac:dyDescent="0.2">
      <c r="A554" s="11"/>
      <c r="B554" s="1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</row>
    <row r="555" spans="1:40" customFormat="1" ht="60.75" customHeight="1" x14ac:dyDescent="0.2">
      <c r="A555" s="11"/>
      <c r="B555" s="1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</row>
    <row r="556" spans="1:40" customFormat="1" ht="60.75" customHeight="1" x14ac:dyDescent="0.2">
      <c r="A556" s="11"/>
      <c r="B556" s="1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</row>
    <row r="557" spans="1:40" customFormat="1" ht="60.75" customHeight="1" x14ac:dyDescent="0.2">
      <c r="A557" s="11"/>
      <c r="B557" s="1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</row>
    <row r="558" spans="1:40" customFormat="1" ht="60.75" customHeight="1" x14ac:dyDescent="0.2">
      <c r="A558" s="11"/>
      <c r="B558" s="1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</row>
    <row r="559" spans="1:40" customFormat="1" ht="60.75" customHeight="1" x14ac:dyDescent="0.2">
      <c r="A559" s="11"/>
      <c r="B559" s="1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</row>
    <row r="560" spans="1:40" customFormat="1" ht="60.75" customHeight="1" x14ac:dyDescent="0.2">
      <c r="A560" s="11"/>
      <c r="B560" s="1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</row>
    <row r="561" spans="1:40" customFormat="1" ht="60.75" customHeight="1" x14ac:dyDescent="0.2">
      <c r="A561" s="11"/>
      <c r="B561" s="1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</row>
    <row r="562" spans="1:40" customFormat="1" ht="60.75" customHeight="1" x14ac:dyDescent="0.2">
      <c r="A562" s="11"/>
      <c r="B562" s="1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</row>
    <row r="563" spans="1:40" customFormat="1" ht="60.75" customHeight="1" x14ac:dyDescent="0.2">
      <c r="A563" s="11"/>
      <c r="B563" s="1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</row>
    <row r="564" spans="1:40" customFormat="1" ht="60.75" customHeight="1" x14ac:dyDescent="0.2">
      <c r="A564" s="11"/>
      <c r="B564" s="1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</row>
    <row r="565" spans="1:40" customFormat="1" ht="60.75" customHeight="1" x14ac:dyDescent="0.2">
      <c r="A565" s="11"/>
      <c r="B565" s="1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</row>
    <row r="566" spans="1:40" customFormat="1" ht="60.75" customHeight="1" x14ac:dyDescent="0.2">
      <c r="A566" s="11"/>
      <c r="B566" s="1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</row>
    <row r="567" spans="1:40" customFormat="1" ht="60.75" customHeight="1" x14ac:dyDescent="0.2">
      <c r="A567" s="11"/>
      <c r="B567" s="1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</row>
    <row r="568" spans="1:40" customFormat="1" ht="60.75" customHeight="1" x14ac:dyDescent="0.2">
      <c r="A568" s="11"/>
      <c r="B568" s="1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</row>
    <row r="569" spans="1:40" customFormat="1" ht="60.75" customHeight="1" x14ac:dyDescent="0.2">
      <c r="A569" s="11"/>
      <c r="B569" s="1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</row>
    <row r="570" spans="1:40" customFormat="1" ht="60.75" customHeight="1" x14ac:dyDescent="0.2">
      <c r="A570" s="11"/>
      <c r="B570" s="1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</row>
    <row r="571" spans="1:40" customFormat="1" ht="60.75" customHeight="1" x14ac:dyDescent="0.2">
      <c r="A571" s="11"/>
      <c r="B571" s="1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</row>
    <row r="572" spans="1:40" customFormat="1" ht="60.75" customHeight="1" x14ac:dyDescent="0.2">
      <c r="A572" s="11"/>
      <c r="B572" s="1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</row>
    <row r="573" spans="1:40" customFormat="1" ht="60.75" customHeight="1" x14ac:dyDescent="0.2">
      <c r="A573" s="11"/>
      <c r="B573" s="1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</row>
    <row r="574" spans="1:40" customFormat="1" ht="60.75" customHeight="1" x14ac:dyDescent="0.2">
      <c r="A574" s="11"/>
      <c r="B574" s="1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</row>
    <row r="575" spans="1:40" customFormat="1" ht="60.75" customHeight="1" x14ac:dyDescent="0.2">
      <c r="A575" s="11"/>
      <c r="B575" s="1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</row>
    <row r="576" spans="1:40" customFormat="1" ht="60.75" customHeight="1" x14ac:dyDescent="0.2">
      <c r="A576" s="11"/>
      <c r="B576" s="1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</row>
    <row r="577" spans="1:40" customFormat="1" ht="60.75" customHeight="1" x14ac:dyDescent="0.2">
      <c r="A577" s="11"/>
      <c r="B577" s="1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</row>
    <row r="578" spans="1:40" customFormat="1" ht="60.75" customHeight="1" x14ac:dyDescent="0.2">
      <c r="A578" s="11"/>
      <c r="B578" s="1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</row>
    <row r="579" spans="1:40" customFormat="1" ht="60.75" customHeight="1" x14ac:dyDescent="0.2">
      <c r="A579" s="11"/>
      <c r="B579" s="1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</row>
    <row r="580" spans="1:40" customFormat="1" ht="60.75" customHeight="1" x14ac:dyDescent="0.2">
      <c r="A580" s="11"/>
      <c r="B580" s="1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</row>
    <row r="581" spans="1:40" customFormat="1" ht="60.75" customHeight="1" x14ac:dyDescent="0.2">
      <c r="A581" s="11"/>
      <c r="B581" s="1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</row>
    <row r="582" spans="1:40" customFormat="1" ht="60.75" customHeight="1" x14ac:dyDescent="0.2">
      <c r="A582" s="11"/>
      <c r="B582" s="1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</row>
    <row r="583" spans="1:40" customFormat="1" ht="60.75" customHeight="1" x14ac:dyDescent="0.2">
      <c r="A583" s="11"/>
      <c r="B583" s="1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</row>
    <row r="584" spans="1:40" customFormat="1" ht="60.75" customHeight="1" x14ac:dyDescent="0.2">
      <c r="A584" s="11"/>
      <c r="B584" s="1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</row>
    <row r="585" spans="1:40" customFormat="1" ht="60.75" customHeight="1" x14ac:dyDescent="0.2">
      <c r="A585" s="11"/>
      <c r="B585" s="1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</row>
    <row r="586" spans="1:40" customFormat="1" ht="60.75" customHeight="1" x14ac:dyDescent="0.2">
      <c r="A586" s="11"/>
      <c r="B586" s="1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</row>
    <row r="587" spans="1:40" customFormat="1" ht="60.75" customHeight="1" x14ac:dyDescent="0.2">
      <c r="A587" s="11"/>
      <c r="B587" s="1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</row>
    <row r="588" spans="1:40" customFormat="1" ht="60.75" customHeight="1" x14ac:dyDescent="0.2">
      <c r="A588" s="11"/>
      <c r="B588" s="1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</row>
    <row r="589" spans="1:40" customFormat="1" ht="60.75" customHeight="1" x14ac:dyDescent="0.2">
      <c r="A589" s="11"/>
      <c r="B589" s="1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</row>
    <row r="590" spans="1:40" customFormat="1" ht="60.75" customHeight="1" x14ac:dyDescent="0.2">
      <c r="A590" s="11"/>
      <c r="B590" s="1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</row>
    <row r="591" spans="1:40" customFormat="1" ht="60.75" customHeight="1" x14ac:dyDescent="0.2">
      <c r="A591" s="11"/>
      <c r="B591" s="1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</row>
    <row r="592" spans="1:40" customFormat="1" ht="60.75" customHeight="1" x14ac:dyDescent="0.2">
      <c r="A592" s="11"/>
      <c r="B592" s="1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</row>
    <row r="593" spans="1:40" customFormat="1" ht="60.75" customHeight="1" x14ac:dyDescent="0.2">
      <c r="A593" s="11"/>
      <c r="B593" s="18"/>
      <c r="C593" s="2"/>
      <c r="D593" s="2"/>
      <c r="E593" s="2"/>
      <c r="F593" s="2"/>
      <c r="G593" s="2"/>
      <c r="H593" s="2"/>
      <c r="I593" s="2"/>
      <c r="J593" s="2"/>
      <c r="K593" s="2"/>
      <c r="L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</row>
    <row r="594" spans="1:40" customFormat="1" ht="60.75" customHeight="1" x14ac:dyDescent="0.2">
      <c r="A594" s="11"/>
      <c r="B594" s="1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</row>
    <row r="595" spans="1:40" customFormat="1" ht="60.75" customHeight="1" x14ac:dyDescent="0.2">
      <c r="A595" s="11"/>
      <c r="B595" s="1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spans="1:40" customFormat="1" ht="60.75" customHeight="1" x14ac:dyDescent="0.2">
      <c r="A596" s="11"/>
      <c r="B596" s="1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</row>
    <row r="597" spans="1:40" customFormat="1" ht="60.75" customHeight="1" x14ac:dyDescent="0.2">
      <c r="A597" s="11"/>
      <c r="B597" s="1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608" spans="1:40" customFormat="1" ht="60.75" customHeight="1" x14ac:dyDescent="0.2">
      <c r="A608" s="11"/>
      <c r="B608" s="1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</row>
    <row r="609" spans="1:40" customFormat="1" ht="60.75" customHeight="1" x14ac:dyDescent="0.2">
      <c r="A609" s="11"/>
      <c r="B609" s="1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</row>
    <row r="610" spans="1:40" customFormat="1" ht="60.75" customHeight="1" x14ac:dyDescent="0.2">
      <c r="A610" s="11"/>
      <c r="B610" s="1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</row>
    <row r="611" spans="1:40" customFormat="1" ht="60.75" customHeight="1" x14ac:dyDescent="0.2">
      <c r="A611" s="11"/>
      <c r="B611" s="1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</row>
    <row r="612" spans="1:40" customFormat="1" ht="60.75" customHeight="1" x14ac:dyDescent="0.2">
      <c r="A612" s="11"/>
      <c r="B612" s="1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</row>
    <row r="613" spans="1:40" customFormat="1" ht="60.75" customHeight="1" x14ac:dyDescent="0.2">
      <c r="A613" s="11"/>
      <c r="B613" s="1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</row>
    <row r="614" spans="1:40" customFormat="1" ht="60.75" customHeight="1" x14ac:dyDescent="0.2">
      <c r="A614" s="11"/>
      <c r="B614" s="1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</row>
    <row r="615" spans="1:40" customFormat="1" ht="60.75" customHeight="1" x14ac:dyDescent="0.2">
      <c r="A615" s="11"/>
      <c r="B615" s="1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</row>
    <row r="616" spans="1:40" customFormat="1" ht="60.75" customHeight="1" x14ac:dyDescent="0.2">
      <c r="A616" s="11"/>
      <c r="B616" s="18"/>
      <c r="C616" s="2"/>
      <c r="D616" s="2"/>
      <c r="E616" s="2"/>
      <c r="F616" s="2"/>
      <c r="G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</row>
    <row r="617" spans="1:40" customFormat="1" ht="60.75" customHeight="1" x14ac:dyDescent="0.2">
      <c r="A617" s="11"/>
      <c r="B617" s="1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</row>
    <row r="618" spans="1:40" customFormat="1" ht="60.75" customHeight="1" x14ac:dyDescent="0.2">
      <c r="A618" s="11"/>
      <c r="B618" s="1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</row>
    <row r="619" spans="1:40" customFormat="1" ht="60.75" customHeight="1" x14ac:dyDescent="0.2">
      <c r="A619" s="11"/>
      <c r="B619" s="1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</row>
    <row r="620" spans="1:40" customFormat="1" ht="60.75" customHeight="1" x14ac:dyDescent="0.2">
      <c r="A620" s="11"/>
      <c r="B620" s="1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</row>
    <row r="621" spans="1:40" customFormat="1" ht="60.75" customHeight="1" x14ac:dyDescent="0.2">
      <c r="A621" s="11"/>
      <c r="B621" s="1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</row>
    <row r="622" spans="1:40" customFormat="1" ht="44.25" x14ac:dyDescent="0.2">
      <c r="A622" s="11"/>
      <c r="B622" s="1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</sheetData>
  <sheetProtection formatCells="0" formatColumns="0" formatRows="0" insertColumns="0" insertRows="0" insertHyperlinks="0" deleteColumns="0" deleteRows="0" sort="0" autoFilter="0" pivotTables="0"/>
  <mergeCells count="37">
    <mergeCell ref="T1:T2"/>
    <mergeCell ref="A1:A3"/>
    <mergeCell ref="L2:L3"/>
    <mergeCell ref="B1:B3"/>
    <mergeCell ref="I1:I2"/>
    <mergeCell ref="J1:J2"/>
    <mergeCell ref="K1:K2"/>
    <mergeCell ref="U1:U2"/>
    <mergeCell ref="L1:M1"/>
    <mergeCell ref="H2:H3"/>
    <mergeCell ref="G1:H1"/>
    <mergeCell ref="X1:X3"/>
    <mergeCell ref="M2:M3"/>
    <mergeCell ref="Q2:Q3"/>
    <mergeCell ref="R2:R3"/>
    <mergeCell ref="V2:V3"/>
    <mergeCell ref="W2:W3"/>
    <mergeCell ref="N1:N2"/>
    <mergeCell ref="O1:O2"/>
    <mergeCell ref="P1:P2"/>
    <mergeCell ref="Q1:R1"/>
    <mergeCell ref="V1:W1"/>
    <mergeCell ref="S1:S2"/>
    <mergeCell ref="A4:C4"/>
    <mergeCell ref="A24:C24"/>
    <mergeCell ref="A36:C36"/>
    <mergeCell ref="A45:C45"/>
    <mergeCell ref="G2:G3"/>
    <mergeCell ref="C2:C3"/>
    <mergeCell ref="D1:D2"/>
    <mergeCell ref="E1:E2"/>
    <mergeCell ref="F1:F2"/>
    <mergeCell ref="A54:C54"/>
    <mergeCell ref="A62:C62"/>
    <mergeCell ref="A68:C68"/>
    <mergeCell ref="A73:C73"/>
    <mergeCell ref="A17:C17"/>
  </mergeCells>
  <phoneticPr fontId="13" type="noConversion"/>
  <pageMargins left="0.15748031496062992" right="0.17" top="0.17" bottom="0.45" header="0.17" footer="0.17"/>
  <pageSetup paperSize="9" scale="14" orientation="portrait" horizontalDpi="180" verticalDpi="180" r:id="rId1"/>
  <headerFooter>
    <oddFooter>&amp;L&amp;"Diwani Bent,عادي"&amp;14اخر تعديل :  &amp;T   &amp;D&amp;R&amp;"Diwani Bent,عادي"&amp;16م / العبد الواحد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"/>
  <sheetViews>
    <sheetView rightToLeft="1" zoomScale="70" zoomScaleNormal="70" workbookViewId="0">
      <selection activeCell="E9" activeCellId="1" sqref="B9 E9"/>
    </sheetView>
  </sheetViews>
  <sheetFormatPr defaultColWidth="9" defaultRowHeight="14.25" x14ac:dyDescent="0.2"/>
  <cols>
    <col min="1" max="1" width="18.875" style="1" bestFit="1" customWidth="1"/>
    <col min="2" max="2" width="22.75" style="1" bestFit="1" customWidth="1"/>
    <col min="3" max="3" width="30.375" style="1" customWidth="1"/>
    <col min="4" max="4" width="18.875" style="1" bestFit="1" customWidth="1"/>
    <col min="5" max="5" width="22.75" style="1" bestFit="1" customWidth="1"/>
    <col min="6" max="6" width="25" style="1" bestFit="1" customWidth="1"/>
    <col min="7" max="16384" width="9" style="1"/>
  </cols>
  <sheetData>
    <row r="1" spans="1:6" ht="81" customHeight="1" thickBot="1" x14ac:dyDescent="0.25">
      <c r="A1" s="273" t="s">
        <v>5</v>
      </c>
      <c r="B1" s="273"/>
      <c r="C1" s="273"/>
      <c r="D1" s="273"/>
      <c r="E1" s="273"/>
      <c r="F1" s="273"/>
    </row>
    <row r="2" spans="1:6" s="9" customFormat="1" ht="67.5" customHeight="1" x14ac:dyDescent="0.2">
      <c r="A2" s="12" t="s">
        <v>123</v>
      </c>
      <c r="B2" s="73" t="s">
        <v>43</v>
      </c>
      <c r="C2" s="72" t="s">
        <v>4</v>
      </c>
      <c r="D2" s="12" t="s">
        <v>123</v>
      </c>
      <c r="E2" s="73" t="s">
        <v>43</v>
      </c>
      <c r="F2" s="72" t="s">
        <v>4</v>
      </c>
    </row>
    <row r="3" spans="1:6" ht="68.25" customHeight="1" x14ac:dyDescent="0.2">
      <c r="A3" s="70" t="s">
        <v>122</v>
      </c>
      <c r="B3" s="17">
        <f>'الايرادات '!D64</f>
        <v>1251597.5</v>
      </c>
      <c r="C3" s="17">
        <f>المصروفات!D78</f>
        <v>1427559.52</v>
      </c>
      <c r="D3" s="70" t="s">
        <v>145</v>
      </c>
      <c r="E3" s="17">
        <f>'الايرادات '!N64</f>
        <v>1251597.5</v>
      </c>
      <c r="F3" s="17">
        <f>المصروفات!N78</f>
        <v>1427559.52</v>
      </c>
    </row>
    <row r="4" spans="1:6" ht="68.25" customHeight="1" x14ac:dyDescent="0.2">
      <c r="A4" s="70" t="s">
        <v>124</v>
      </c>
      <c r="B4" s="16">
        <f>'الايرادات '!E64</f>
        <v>1251597.5</v>
      </c>
      <c r="C4" s="16">
        <f>المصروفات!E78</f>
        <v>1427559.52</v>
      </c>
      <c r="D4" s="70" t="s">
        <v>146</v>
      </c>
      <c r="E4" s="16">
        <f>'الايرادات '!O64</f>
        <v>1251597.5</v>
      </c>
      <c r="F4" s="16">
        <f>المصروفات!O78</f>
        <v>1427559.52</v>
      </c>
    </row>
    <row r="5" spans="1:6" ht="68.25" customHeight="1" x14ac:dyDescent="0.2">
      <c r="A5" s="70" t="s">
        <v>125</v>
      </c>
      <c r="B5" s="17">
        <f>'الايرادات '!F64</f>
        <v>1251597.5</v>
      </c>
      <c r="C5" s="17">
        <f>المصروفات!F78</f>
        <v>1427559.52</v>
      </c>
      <c r="D5" s="70" t="s">
        <v>147</v>
      </c>
      <c r="E5" s="17">
        <f>'الايرادات '!P64</f>
        <v>1251597.5</v>
      </c>
      <c r="F5" s="17">
        <f>المصروفات!P78</f>
        <v>1427559.52</v>
      </c>
    </row>
    <row r="6" spans="1:6" ht="68.25" customHeight="1" x14ac:dyDescent="0.2">
      <c r="A6" s="70" t="s">
        <v>126</v>
      </c>
      <c r="B6" s="16">
        <f>'الايرادات '!I64</f>
        <v>1251597.5</v>
      </c>
      <c r="C6" s="16">
        <f>المصروفات!I78</f>
        <v>1427559.52</v>
      </c>
      <c r="D6" s="70" t="s">
        <v>148</v>
      </c>
      <c r="E6" s="16">
        <f>'الايرادات '!S64</f>
        <v>1251597.5</v>
      </c>
      <c r="F6" s="16">
        <f>المصروفات!S78</f>
        <v>1427559.52</v>
      </c>
    </row>
    <row r="7" spans="1:6" ht="68.25" customHeight="1" x14ac:dyDescent="0.2">
      <c r="A7" s="71" t="s">
        <v>127</v>
      </c>
      <c r="B7" s="17">
        <f>'الايرادات '!J64</f>
        <v>1251597.5</v>
      </c>
      <c r="C7" s="17">
        <f>المصروفات!J78</f>
        <v>1427559.52</v>
      </c>
      <c r="D7" s="71" t="s">
        <v>149</v>
      </c>
      <c r="E7" s="17">
        <f>'الايرادات '!T64</f>
        <v>1251597.5</v>
      </c>
      <c r="F7" s="17">
        <f>المصروفات!T78</f>
        <v>1427559.52</v>
      </c>
    </row>
    <row r="8" spans="1:6" ht="68.25" customHeight="1" thickBot="1" x14ac:dyDescent="0.25">
      <c r="A8" s="70" t="s">
        <v>128</v>
      </c>
      <c r="B8" s="16">
        <f>'الايرادات '!K64</f>
        <v>1251597.5</v>
      </c>
      <c r="C8" s="16">
        <f>المصروفات!K78</f>
        <v>1427559.52</v>
      </c>
      <c r="D8" s="70" t="s">
        <v>150</v>
      </c>
      <c r="E8" s="16">
        <f>'الايرادات '!U64</f>
        <v>1251597.5</v>
      </c>
      <c r="F8" s="16">
        <f>المصروفات!U78</f>
        <v>1427559.52</v>
      </c>
    </row>
    <row r="9" spans="1:6" ht="68.25" customHeight="1" x14ac:dyDescent="0.2">
      <c r="A9" s="12" t="s">
        <v>16</v>
      </c>
      <c r="B9" s="175">
        <f>SUM(B3:B8)</f>
        <v>7509585</v>
      </c>
      <c r="C9" s="175">
        <f>SUM(C3:C8)</f>
        <v>8565357.1199999992</v>
      </c>
      <c r="D9" s="12" t="s">
        <v>16</v>
      </c>
      <c r="E9" s="175">
        <f>SUM(E3:E8)</f>
        <v>7509585</v>
      </c>
      <c r="F9" s="175">
        <f>SUM(F3:F8)</f>
        <v>8565357.1199999992</v>
      </c>
    </row>
  </sheetData>
  <mergeCells count="1">
    <mergeCell ref="A1:F1"/>
  </mergeCells>
  <pageMargins left="0.17" right="0.17" top="0.74803149606299213" bottom="0.74803149606299213" header="0.31496062992125984" footer="0.31496062992125984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7"/>
  <sheetViews>
    <sheetView rightToLeft="1" topLeftCell="A19" zoomScale="140" zoomScaleNormal="140" workbookViewId="0">
      <selection sqref="A1:C32"/>
    </sheetView>
  </sheetViews>
  <sheetFormatPr defaultColWidth="8.625" defaultRowHeight="15" x14ac:dyDescent="0.2"/>
  <cols>
    <col min="1" max="1" width="41.25" style="31" bestFit="1" customWidth="1"/>
    <col min="2" max="2" width="13.625" style="31" bestFit="1" customWidth="1"/>
    <col min="3" max="3" width="40.25" style="31" customWidth="1"/>
    <col min="4" max="4" width="10.375" style="31" customWidth="1"/>
    <col min="5" max="6" width="8.625" style="31"/>
    <col min="7" max="7" width="15.125" style="31" bestFit="1" customWidth="1"/>
    <col min="8" max="16384" width="8.625" style="31"/>
  </cols>
  <sheetData>
    <row r="1" spans="1:11" s="28" customFormat="1" ht="42.75" thickBot="1" x14ac:dyDescent="0.25">
      <c r="A1" s="274" t="s">
        <v>44</v>
      </c>
      <c r="B1" s="274"/>
      <c r="C1" s="274"/>
      <c r="D1" s="26"/>
      <c r="E1" s="26"/>
      <c r="F1" s="26"/>
      <c r="G1" s="27"/>
      <c r="H1" s="26"/>
      <c r="I1" s="26"/>
      <c r="J1" s="26"/>
      <c r="K1" s="26"/>
    </row>
    <row r="2" spans="1:11" ht="42.75" thickBot="1" x14ac:dyDescent="0.25">
      <c r="A2" s="29" t="s">
        <v>45</v>
      </c>
      <c r="B2" s="30" t="s">
        <v>46</v>
      </c>
      <c r="C2" s="29" t="s">
        <v>47</v>
      </c>
      <c r="G2" s="27"/>
    </row>
    <row r="3" spans="1:11" ht="42.75" thickBot="1" x14ac:dyDescent="0.25">
      <c r="A3" s="32" t="s">
        <v>48</v>
      </c>
      <c r="B3" s="185">
        <v>1881281</v>
      </c>
      <c r="C3" s="32" t="s">
        <v>49</v>
      </c>
      <c r="G3" s="27"/>
    </row>
    <row r="4" spans="1:11" ht="18.75" thickBot="1" x14ac:dyDescent="0.25">
      <c r="A4" s="33" t="s">
        <v>50</v>
      </c>
      <c r="B4" s="186">
        <v>711763</v>
      </c>
      <c r="C4" s="33" t="s">
        <v>51</v>
      </c>
    </row>
    <row r="5" spans="1:11" ht="18.75" thickBot="1" x14ac:dyDescent="0.25">
      <c r="A5" s="33" t="s">
        <v>52</v>
      </c>
      <c r="B5" s="186">
        <v>204039</v>
      </c>
      <c r="C5" s="33" t="s">
        <v>53</v>
      </c>
    </row>
    <row r="6" spans="1:11" ht="18.75" thickBot="1" x14ac:dyDescent="0.25">
      <c r="A6" s="32" t="s">
        <v>54</v>
      </c>
      <c r="B6" s="185">
        <v>174463</v>
      </c>
      <c r="C6" s="32" t="s">
        <v>55</v>
      </c>
    </row>
    <row r="7" spans="1:11" ht="18.75" thickBot="1" x14ac:dyDescent="0.25">
      <c r="A7" s="33" t="s">
        <v>56</v>
      </c>
      <c r="B7" s="186">
        <v>25669</v>
      </c>
      <c r="C7" s="33" t="s">
        <v>57</v>
      </c>
    </row>
    <row r="8" spans="1:11" ht="18.75" thickBot="1" x14ac:dyDescent="0.25">
      <c r="A8" s="32" t="s">
        <v>58</v>
      </c>
      <c r="B8" s="185">
        <v>34525</v>
      </c>
      <c r="C8" s="32" t="s">
        <v>59</v>
      </c>
    </row>
    <row r="9" spans="1:11" ht="18.75" thickBot="1" x14ac:dyDescent="0.25">
      <c r="A9" s="33" t="s">
        <v>60</v>
      </c>
      <c r="B9" s="186">
        <v>410824</v>
      </c>
      <c r="C9" s="33" t="s">
        <v>61</v>
      </c>
    </row>
    <row r="10" spans="1:11" ht="18.75" thickBot="1" x14ac:dyDescent="0.25">
      <c r="A10" s="32" t="s">
        <v>62</v>
      </c>
      <c r="B10" s="185">
        <v>284825</v>
      </c>
      <c r="C10" s="32" t="s">
        <v>63</v>
      </c>
    </row>
    <row r="11" spans="1:11" ht="18.75" thickBot="1" x14ac:dyDescent="0.25">
      <c r="A11" s="33" t="s">
        <v>64</v>
      </c>
      <c r="B11" s="186">
        <v>4276</v>
      </c>
      <c r="C11" s="33" t="s">
        <v>65</v>
      </c>
    </row>
    <row r="12" spans="1:11" ht="18.75" thickBot="1" x14ac:dyDescent="0.25">
      <c r="A12" s="32" t="s">
        <v>66</v>
      </c>
      <c r="B12" s="185">
        <v>853936</v>
      </c>
      <c r="C12" s="32" t="s">
        <v>67</v>
      </c>
    </row>
    <row r="13" spans="1:11" ht="18.75" thickBot="1" x14ac:dyDescent="0.25">
      <c r="A13" s="33" t="s">
        <v>68</v>
      </c>
      <c r="B13" s="186">
        <v>115767</v>
      </c>
      <c r="C13" s="33" t="s">
        <v>69</v>
      </c>
    </row>
    <row r="14" spans="1:11" ht="18.75" thickBot="1" x14ac:dyDescent="0.25">
      <c r="A14" s="32" t="s">
        <v>70</v>
      </c>
      <c r="B14" s="185">
        <v>16062</v>
      </c>
      <c r="C14" s="34" t="s">
        <v>71</v>
      </c>
    </row>
    <row r="15" spans="1:11" ht="18.75" thickBot="1" x14ac:dyDescent="0.25">
      <c r="A15" s="33" t="s">
        <v>72</v>
      </c>
      <c r="B15" s="186">
        <v>324298</v>
      </c>
      <c r="C15" s="33" t="s">
        <v>73</v>
      </c>
    </row>
    <row r="16" spans="1:11" ht="18.75" thickBot="1" x14ac:dyDescent="0.25">
      <c r="A16" s="32" t="s">
        <v>74</v>
      </c>
      <c r="B16" s="185">
        <v>27233</v>
      </c>
      <c r="C16" s="34" t="s">
        <v>75</v>
      </c>
    </row>
    <row r="17" spans="1:3" ht="18.75" thickBot="1" x14ac:dyDescent="0.25">
      <c r="A17" s="32" t="s">
        <v>76</v>
      </c>
      <c r="B17" s="185">
        <v>209302</v>
      </c>
      <c r="C17" s="34" t="s">
        <v>77</v>
      </c>
    </row>
    <row r="18" spans="1:3" ht="18.75" thickBot="1" x14ac:dyDescent="0.25">
      <c r="A18" s="33" t="s">
        <v>78</v>
      </c>
      <c r="B18" s="186">
        <v>393595</v>
      </c>
      <c r="C18" s="33" t="s">
        <v>79</v>
      </c>
    </row>
    <row r="19" spans="1:3" ht="18.75" thickBot="1" x14ac:dyDescent="0.25">
      <c r="A19" s="33" t="s">
        <v>80</v>
      </c>
      <c r="B19" s="186">
        <v>90143</v>
      </c>
      <c r="C19" s="35" t="s">
        <v>81</v>
      </c>
    </row>
    <row r="20" spans="1:3" ht="18.75" thickBot="1" x14ac:dyDescent="0.25">
      <c r="A20" s="54" t="s">
        <v>196</v>
      </c>
      <c r="B20" s="187">
        <v>2831632</v>
      </c>
      <c r="C20" s="54" t="s">
        <v>197</v>
      </c>
    </row>
    <row r="21" spans="1:3" ht="18.75" thickBot="1" x14ac:dyDescent="0.25">
      <c r="A21" s="67" t="s">
        <v>82</v>
      </c>
      <c r="B21" s="187">
        <v>173724.32</v>
      </c>
      <c r="C21" s="275" t="s">
        <v>83</v>
      </c>
    </row>
    <row r="22" spans="1:3" ht="18.75" thickBot="1" x14ac:dyDescent="0.25">
      <c r="A22" s="36" t="s">
        <v>84</v>
      </c>
      <c r="B22" s="187">
        <v>27961.88</v>
      </c>
      <c r="C22" s="276"/>
    </row>
    <row r="23" spans="1:3" ht="18.75" thickBot="1" x14ac:dyDescent="0.25">
      <c r="A23" s="36" t="s">
        <v>195</v>
      </c>
      <c r="B23" s="187">
        <v>6315</v>
      </c>
      <c r="C23" s="277"/>
    </row>
    <row r="24" spans="1:3" ht="18.75" thickBot="1" x14ac:dyDescent="0.25">
      <c r="A24" s="54" t="s">
        <v>85</v>
      </c>
      <c r="B24" s="187">
        <v>135779.68</v>
      </c>
      <c r="C24" s="54" t="s">
        <v>86</v>
      </c>
    </row>
    <row r="25" spans="1:3" ht="18.75" thickBot="1" x14ac:dyDescent="0.25">
      <c r="A25" s="54" t="s">
        <v>87</v>
      </c>
      <c r="B25" s="187">
        <v>94989.59</v>
      </c>
      <c r="C25" s="54" t="s">
        <v>88</v>
      </c>
    </row>
    <row r="26" spans="1:3" ht="18.75" thickBot="1" x14ac:dyDescent="0.25">
      <c r="A26" s="54" t="s">
        <v>89</v>
      </c>
      <c r="B26" s="187">
        <v>382190</v>
      </c>
      <c r="C26" s="54" t="s">
        <v>90</v>
      </c>
    </row>
    <row r="27" spans="1:3" ht="18.75" thickBot="1" x14ac:dyDescent="0.25">
      <c r="A27" s="54" t="s">
        <v>91</v>
      </c>
      <c r="B27" s="187">
        <v>92822.19</v>
      </c>
      <c r="C27" s="54" t="s">
        <v>92</v>
      </c>
    </row>
    <row r="28" spans="1:3" ht="18.75" thickBot="1" x14ac:dyDescent="0.25">
      <c r="A28" s="54" t="s">
        <v>93</v>
      </c>
      <c r="B28" s="187">
        <v>202032.42</v>
      </c>
      <c r="C28" s="54" t="s">
        <v>94</v>
      </c>
    </row>
    <row r="29" spans="1:3" ht="24" thickBot="1" x14ac:dyDescent="0.25">
      <c r="A29" s="37"/>
      <c r="B29" s="188">
        <f>SUM(B3:B28)</f>
        <v>9709448.0800000001</v>
      </c>
      <c r="C29" s="38" t="s">
        <v>95</v>
      </c>
    </row>
    <row r="30" spans="1:3" ht="24" thickBot="1" x14ac:dyDescent="0.25">
      <c r="A30" s="39" t="s">
        <v>198</v>
      </c>
      <c r="B30" s="189">
        <f>SUM(B20:B28)</f>
        <v>3947447.0799999996</v>
      </c>
      <c r="C30" s="40" t="s">
        <v>96</v>
      </c>
    </row>
    <row r="31" spans="1:3" ht="24" thickBot="1" x14ac:dyDescent="0.25">
      <c r="A31" s="34"/>
      <c r="B31" s="190">
        <f>B3+B6+B8+B10+B12+B14+B16+B17</f>
        <v>3481627</v>
      </c>
      <c r="C31" s="41" t="s">
        <v>97</v>
      </c>
    </row>
    <row r="32" spans="1:3" ht="24" thickBot="1" x14ac:dyDescent="0.25">
      <c r="A32" s="42" t="s">
        <v>98</v>
      </c>
      <c r="B32" s="43">
        <f>B4+B5+B7+B9+B11+B13+B15+B18+B20</f>
        <v>5021863</v>
      </c>
      <c r="C32" s="44" t="s">
        <v>99</v>
      </c>
    </row>
    <row r="34" spans="2:3" ht="23.25" customHeight="1" x14ac:dyDescent="0.2">
      <c r="B34" s="45" t="s">
        <v>100</v>
      </c>
      <c r="C34" s="46"/>
    </row>
    <row r="35" spans="2:3" ht="23.25" customHeight="1" x14ac:dyDescent="0.2">
      <c r="B35" s="45" t="s">
        <v>96</v>
      </c>
      <c r="C35" s="47"/>
    </row>
    <row r="36" spans="2:3" ht="15.75" customHeight="1" x14ac:dyDescent="0.2">
      <c r="B36" s="45" t="s">
        <v>101</v>
      </c>
      <c r="C36" s="48"/>
    </row>
    <row r="37" spans="2:3" ht="23.25" customHeight="1" x14ac:dyDescent="0.2">
      <c r="B37" s="45" t="s">
        <v>102</v>
      </c>
      <c r="C37" s="49"/>
    </row>
  </sheetData>
  <mergeCells count="2">
    <mergeCell ref="A1:C1"/>
    <mergeCell ref="C21:C23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9"/>
  <sheetViews>
    <sheetView rightToLeft="1" zoomScale="40" zoomScaleNormal="40" workbookViewId="0">
      <selection activeCell="C3" sqref="C3:C6"/>
    </sheetView>
  </sheetViews>
  <sheetFormatPr defaultColWidth="8.75" defaultRowHeight="14.25" x14ac:dyDescent="0.2"/>
  <cols>
    <col min="1" max="1" width="75.375" style="1" customWidth="1"/>
    <col min="2" max="2" width="40.25" style="1" customWidth="1"/>
    <col min="3" max="3" width="62.5" style="1" customWidth="1"/>
    <col min="4" max="4" width="45.25" style="1" customWidth="1"/>
    <col min="5" max="16384" width="8.75" style="1"/>
  </cols>
  <sheetData>
    <row r="1" spans="1:4" s="4" customFormat="1" ht="84" thickBot="1" x14ac:dyDescent="0.25">
      <c r="A1" s="284" t="s">
        <v>199</v>
      </c>
      <c r="B1" s="284"/>
      <c r="C1" s="284"/>
      <c r="D1" s="284"/>
    </row>
    <row r="2" spans="1:4" s="3" customFormat="1" ht="67.150000000000006" customHeight="1" thickBot="1" x14ac:dyDescent="0.25">
      <c r="A2" s="285" t="s">
        <v>103</v>
      </c>
      <c r="B2" s="286"/>
      <c r="C2" s="287" t="s">
        <v>4</v>
      </c>
      <c r="D2" s="288"/>
    </row>
    <row r="3" spans="1:4" s="3" customFormat="1" ht="80.099999999999994" customHeight="1" x14ac:dyDescent="0.2">
      <c r="A3" s="10" t="s">
        <v>104</v>
      </c>
      <c r="B3" s="66">
        <f>'مخطط الإيرادات والمصروفات'!B3+'مخطط الإيرادات والمصروفات'!B4+'مخطط الإيرادات والمصروفات'!B5</f>
        <v>3754792.5</v>
      </c>
      <c r="C3" s="278" t="s">
        <v>105</v>
      </c>
      <c r="D3" s="281">
        <f>المصروفات!C78</f>
        <v>17130714.240000002</v>
      </c>
    </row>
    <row r="4" spans="1:4" s="3" customFormat="1" ht="80.099999999999994" customHeight="1" x14ac:dyDescent="0.2">
      <c r="A4" s="57" t="s">
        <v>106</v>
      </c>
      <c r="B4" s="65">
        <f>'الايرادات '!C25+'الايرادات '!C32+'الايرادات '!C39+'الايرادات '!C51+'الايرادات '!C57</f>
        <v>9590792</v>
      </c>
      <c r="C4" s="279"/>
      <c r="D4" s="282"/>
    </row>
    <row r="5" spans="1:4" s="3" customFormat="1" ht="80.099999999999994" customHeight="1" x14ac:dyDescent="0.2">
      <c r="A5" s="57" t="s">
        <v>130</v>
      </c>
      <c r="B5" s="65">
        <f>'الايرادات '!C62</f>
        <v>0</v>
      </c>
      <c r="C5" s="279"/>
      <c r="D5" s="282"/>
    </row>
    <row r="6" spans="1:4" s="3" customFormat="1" ht="80.099999999999994" customHeight="1" thickBot="1" x14ac:dyDescent="0.25">
      <c r="A6" s="60" t="s">
        <v>107</v>
      </c>
      <c r="B6" s="65">
        <f>'كشف لكافة حسابات الجمعية'!B32</f>
        <v>5021863</v>
      </c>
      <c r="C6" s="280"/>
      <c r="D6" s="283"/>
    </row>
    <row r="7" spans="1:4" s="3" customFormat="1" ht="80.099999999999994" customHeight="1" thickBot="1" x14ac:dyDescent="0.25">
      <c r="A7" s="58" t="s">
        <v>19</v>
      </c>
      <c r="B7" s="59">
        <f>SUM(B3:B6)</f>
        <v>18367447.5</v>
      </c>
      <c r="C7" s="58" t="s">
        <v>19</v>
      </c>
      <c r="D7" s="59">
        <f>SUM(D3:D6)</f>
        <v>17130714.240000002</v>
      </c>
    </row>
    <row r="8" spans="1:4" s="3" customFormat="1" ht="80.099999999999994" customHeight="1" thickBot="1" x14ac:dyDescent="0.25">
      <c r="C8" s="63" t="s">
        <v>131</v>
      </c>
      <c r="D8" s="64">
        <f>B7-D7</f>
        <v>1236733.2599999979</v>
      </c>
    </row>
    <row r="9" spans="1:4" s="3" customFormat="1" ht="80.099999999999994" customHeight="1" thickBot="1" x14ac:dyDescent="0.25">
      <c r="B9" s="184"/>
      <c r="C9" s="61" t="s">
        <v>96</v>
      </c>
      <c r="D9" s="62">
        <f>'كشف لكافة حسابات الجمعية'!B30</f>
        <v>3947447.0799999996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3:C6"/>
    <mergeCell ref="D3:D6"/>
    <mergeCell ref="A1:D1"/>
    <mergeCell ref="A2:B2"/>
    <mergeCell ref="C2:D2"/>
  </mergeCells>
  <conditionalFormatting sqref="D8">
    <cfRule type="cellIs" dxfId="1" priority="2" operator="lessThan">
      <formula>0</formula>
    </cfRule>
    <cfRule type="cellIs" dxfId="0" priority="3" operator="greaterThan">
      <formula>0</formula>
    </cfRule>
  </conditionalFormatting>
  <pageMargins left="0.15748031496062992" right="0.17" top="0.49" bottom="0.35433070866141736" header="0.15748031496062992" footer="0.15748031496062992"/>
  <pageSetup paperSize="9" scale="59" orientation="landscape" horizontalDpi="180" verticalDpi="180" r:id="rId1"/>
  <headerFooter>
    <oddFooter>&amp;R&amp;"Diwani Bent,عادي"&amp;12م / العبد الواحد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CA0D51EDA814DAC63A7A4C0DB26A5" ma:contentTypeVersion="4" ma:contentTypeDescription="Create a new document." ma:contentTypeScope="" ma:versionID="b599c9046955b522327a2f1ced413cb6">
  <xsd:schema xmlns:xsd="http://www.w3.org/2001/XMLSchema" xmlns:xs="http://www.w3.org/2001/XMLSchema" xmlns:p="http://schemas.microsoft.com/office/2006/metadata/properties" xmlns:ns2="7e2ad06b-bdd1-404b-88de-6a1fd245eea2" xmlns:ns3="3f389821-88ef-4c0e-b316-0c54b9552c0e" targetNamespace="http://schemas.microsoft.com/office/2006/metadata/properties" ma:root="true" ma:fieldsID="62af1cad414f4e316147c065c35dba06" ns2:_="" ns3:_="">
    <xsd:import namespace="7e2ad06b-bdd1-404b-88de-6a1fd245eea2"/>
    <xsd:import namespace="3f389821-88ef-4c0e-b316-0c54b9552c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ad06b-bdd1-404b-88de-6a1fd245e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89821-88ef-4c0e-b316-0c54b9552c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B6CAA-8123-4D04-A21A-A6D773EEB4C5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7e2ad06b-bdd1-404b-88de-6a1fd245eea2"/>
    <ds:schemaRef ds:uri="http://purl.org/dc/terms/"/>
    <ds:schemaRef ds:uri="3f389821-88ef-4c0e-b316-0c54b9552c0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1998C4B-AE74-4EFC-AF37-E5769127C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511B8-FC8F-4971-8B1D-ADCBD69FB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ad06b-bdd1-404b-88de-6a1fd245eea2"/>
    <ds:schemaRef ds:uri="3f389821-88ef-4c0e-b316-0c54b9552c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فهرس المحتوى</vt:lpstr>
      <vt:lpstr>المقدمة</vt:lpstr>
      <vt:lpstr>الايرادات </vt:lpstr>
      <vt:lpstr>المصروفات</vt:lpstr>
      <vt:lpstr>ورقة1</vt:lpstr>
      <vt:lpstr>ورقة2</vt:lpstr>
      <vt:lpstr>مخطط الإيرادات والمصروفات</vt:lpstr>
      <vt:lpstr>كشف لكافة حسابات الجمعية</vt:lpstr>
      <vt:lpstr>خلاصة الموازنة المالية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office6</cp:lastModifiedBy>
  <cp:revision/>
  <cp:lastPrinted>2023-12-14T10:00:36Z</cp:lastPrinted>
  <dcterms:created xsi:type="dcterms:W3CDTF">2016-10-13T07:23:32Z</dcterms:created>
  <dcterms:modified xsi:type="dcterms:W3CDTF">2024-10-08T11:49:55Z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0x0101004E7CA0D51EDA814DAC63A7A4C0DB26A5</vt:lpwstr>
  </property>
</Properties>
</file>