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7-15-14-15=04 - 8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24" i="8" l="1"/>
  <c r="O24" i="8"/>
  <c r="N24" i="8"/>
  <c r="M24" i="8"/>
  <c r="L24" i="8"/>
  <c r="K24" i="8"/>
  <c r="J24" i="8"/>
  <c r="P23" i="8"/>
  <c r="O23" i="8"/>
  <c r="N23" i="8"/>
  <c r="M23" i="8"/>
  <c r="L23" i="8"/>
  <c r="K23" i="8"/>
  <c r="J23" i="8"/>
  <c r="P22" i="8"/>
  <c r="O22" i="8"/>
  <c r="N22" i="8"/>
  <c r="M22" i="8"/>
  <c r="L22" i="8"/>
  <c r="K22" i="8"/>
  <c r="J22" i="8"/>
  <c r="P21" i="8"/>
  <c r="O21" i="8"/>
  <c r="N21" i="8"/>
  <c r="M21" i="8"/>
  <c r="L21" i="8"/>
  <c r="K21" i="8"/>
  <c r="J21" i="8"/>
  <c r="AS21" i="8"/>
  <c r="G22" i="8"/>
  <c r="H22" i="8"/>
  <c r="I22" i="8"/>
  <c r="G23" i="8"/>
  <c r="H23" i="8"/>
  <c r="I23" i="8"/>
  <c r="G24" i="8"/>
  <c r="H24" i="8"/>
  <c r="I24" i="8"/>
  <c r="H21" i="8"/>
  <c r="I21" i="8"/>
  <c r="G21" i="8" l="1"/>
  <c r="B22" i="8" l="1"/>
  <c r="C22" i="8"/>
  <c r="D22" i="8"/>
  <c r="E22" i="8"/>
  <c r="F22" i="8"/>
  <c r="B23" i="8"/>
  <c r="C23" i="8"/>
  <c r="D23" i="8"/>
  <c r="E23" i="8"/>
  <c r="F23" i="8"/>
  <c r="B24" i="8"/>
  <c r="C24" i="8"/>
  <c r="D24" i="8"/>
  <c r="E24" i="8"/>
  <c r="F24" i="8"/>
  <c r="C21" i="8"/>
  <c r="D21" i="8"/>
  <c r="E21" i="8"/>
  <c r="F21" i="8"/>
  <c r="B21" i="8"/>
  <c r="AT13" i="8" l="1"/>
  <c r="AT12" i="8"/>
  <c r="P49" i="8" l="1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F16" i="8" l="1"/>
  <c r="AG16" i="8"/>
  <c r="AH16" i="8"/>
  <c r="AB31" i="8"/>
  <c r="AG31" i="8"/>
  <c r="AL31" i="8"/>
  <c r="AC31" i="8"/>
  <c r="AI31" i="8"/>
  <c r="AH31" i="8"/>
  <c r="AK31" i="8"/>
  <c r="AM31" i="8"/>
  <c r="AO31" i="8"/>
  <c r="AA31" i="8"/>
  <c r="AD31" i="8"/>
  <c r="AE31" i="8"/>
  <c r="AF31" i="8"/>
  <c r="AJ31" i="8"/>
  <c r="AN31" i="8"/>
  <c r="AE16" i="8"/>
  <c r="AC22" i="8"/>
  <c r="AG22" i="8"/>
  <c r="AK22" i="8"/>
  <c r="AO22" i="8"/>
  <c r="AD23" i="8"/>
  <c r="AH23" i="8"/>
  <c r="AL23" i="8"/>
  <c r="AA24" i="8"/>
  <c r="AE24" i="8"/>
  <c r="AI24" i="8"/>
  <c r="AM24" i="8"/>
  <c r="AB25" i="8"/>
  <c r="AF25" i="8"/>
  <c r="AJ25" i="8"/>
  <c r="AN25" i="8"/>
  <c r="AC26" i="8"/>
  <c r="AG26" i="8"/>
  <c r="AK26" i="8"/>
  <c r="AO26" i="8"/>
  <c r="AD27" i="8"/>
  <c r="AH27" i="8"/>
  <c r="AL27" i="8"/>
  <c r="AA28" i="8"/>
  <c r="AE28" i="8"/>
  <c r="AI28" i="8"/>
  <c r="AM28" i="8"/>
  <c r="AB29" i="8"/>
  <c r="AF29" i="8"/>
  <c r="AJ29" i="8"/>
  <c r="AN29" i="8"/>
  <c r="AC30" i="8"/>
  <c r="AG30" i="8"/>
  <c r="AK30" i="8"/>
  <c r="AO30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K25" i="8"/>
  <c r="AO25" i="8"/>
  <c r="AD26" i="8"/>
  <c r="AH26" i="8"/>
  <c r="AL26" i="8"/>
  <c r="AA27" i="8"/>
  <c r="AE27" i="8"/>
  <c r="AI27" i="8"/>
  <c r="AM27" i="8"/>
  <c r="AB28" i="8"/>
  <c r="AF28" i="8"/>
  <c r="AJ28" i="8"/>
  <c r="AN28" i="8"/>
  <c r="AC29" i="8"/>
  <c r="AG29" i="8"/>
  <c r="AK29" i="8"/>
  <c r="AO29" i="8"/>
  <c r="AD30" i="8"/>
  <c r="AH30" i="8"/>
  <c r="AL30" i="8"/>
  <c r="AA22" i="8"/>
  <c r="AE22" i="8"/>
  <c r="AI22" i="8"/>
  <c r="AM22" i="8"/>
  <c r="AB23" i="8"/>
  <c r="AF23" i="8"/>
  <c r="AJ23" i="8"/>
  <c r="AN23" i="8"/>
  <c r="AC24" i="8"/>
  <c r="AG24" i="8"/>
  <c r="AK24" i="8"/>
  <c r="AO24" i="8"/>
  <c r="AD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N22" i="8"/>
  <c r="AO23" i="8"/>
  <c r="AA25" i="8"/>
  <c r="AB26" i="8"/>
  <c r="AC27" i="8"/>
  <c r="AD28" i="8"/>
  <c r="AE29" i="8"/>
  <c r="AF30" i="8"/>
  <c r="AB22" i="8"/>
  <c r="AC23" i="8"/>
  <c r="AD24" i="8"/>
  <c r="AE25" i="8"/>
  <c r="AF26" i="8"/>
  <c r="AG27" i="8"/>
  <c r="AH28" i="8"/>
  <c r="AI29" i="8"/>
  <c r="AJ30" i="8"/>
  <c r="AF22" i="8"/>
  <c r="AG23" i="8"/>
  <c r="AH24" i="8"/>
  <c r="AI25" i="8"/>
  <c r="AJ26" i="8"/>
  <c r="AK27" i="8"/>
  <c r="AL28" i="8"/>
  <c r="AM29" i="8"/>
  <c r="AN30" i="8"/>
  <c r="AM25" i="8"/>
  <c r="AB30" i="8"/>
  <c r="AJ22" i="8"/>
  <c r="AN26" i="8"/>
  <c r="AK23" i="8"/>
  <c r="AO27" i="8"/>
  <c r="AL24" i="8"/>
  <c r="AA29" i="8"/>
  <c r="AE18" i="8"/>
  <c r="AI18" i="8"/>
  <c r="AG18" i="8"/>
  <c r="AD18" i="8"/>
  <c r="AH18" i="8"/>
  <c r="AB18" i="8"/>
  <c r="AF18" i="8"/>
  <c r="AC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D16" i="8"/>
  <c r="AB21" i="8"/>
  <c r="AB16" i="8"/>
  <c r="AD21" i="8"/>
  <c r="AJ21" i="8"/>
  <c r="AH21" i="8"/>
  <c r="AL21" i="8"/>
  <c r="AC16" i="8"/>
  <c r="N18" i="8" l="1"/>
  <c r="Q24" i="8"/>
  <c r="N16" i="8"/>
  <c r="Q22" i="8"/>
  <c r="Q23" i="8"/>
  <c r="Q21" i="8"/>
  <c r="BA9" i="8" l="1"/>
  <c r="BA13" i="8"/>
  <c r="BA11" i="8"/>
  <c r="BA12" i="8"/>
  <c r="BA10" i="8"/>
  <c r="P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<sst xmlns="http://schemas.openxmlformats.org/spreadsheetml/2006/main" count="49" uniqueCount="38">
  <si>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</si>
  <si>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</si>
  <si>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</si>
  <si>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</si>
  <si>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</si>
  <si>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</si>
  <si>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</si>
  <si>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</si>
  <si>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</si>
  <si>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</si>
  <si>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</si>
  <si>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</si>
  <si>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</si>
  <si>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</si>
  <si>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</si>
  <si>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</si>
  <si>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</si>
  <si>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</si>
  <si>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</si>
  <si>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</si>
  <si>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</si>
  <si>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</si>
  <si>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</si>
  <si>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</si>
  <si>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</si>
  <si>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</si>
  <si>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</si>
  <si>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</si>
  <si>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</si>
  <si>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</si>
  <si>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</si>
  <si>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</si>
  <si>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</si>
  <si>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</si>
  <si>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</si>
  <si>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</si>
  <si>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09 dezenas variáveis para o desdobramento:</t>
  </si>
  <si>
    <t>Digite abaixo as 08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</si>
</sst>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43" formatCode="_-* #,##0.00_-;\-* #,##0.00_-;_-* &quot;-&quot;??_-;_-@_-"/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7" fontId="18" fillId="8" borderId="1" xfId="2" applyNumberFormat="1" applyFont="1" applyFill="1" applyBorder="1" applyAlignment="1" applyProtection="1">
      <alignment horizontal="center"/>
      <protection locked="0"/>
    </xf>
    <xf numFmtId="0" fontId="4" fillId="10" borderId="13" xfId="0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2" borderId="0" xfId="0" applyFont="1" applyFill="1" applyBorder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165" fontId="23" fillId="22" borderId="0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4" fillId="8" borderId="6" xfId="0" applyFont="1" applyFill="1" applyBorder="1" applyAlignment="1" applyProtection="1">
      <alignment horizontal="center" vertical="center"/>
      <protection hidden="1"/>
    </xf>
    <xf numFmtId="0" fontId="24" fillId="8" borderId="7" xfId="0" applyFont="1" applyFill="1" applyBorder="1" applyAlignment="1" applyProtection="1">
      <alignment horizontal="center" vertical="center"/>
      <protection hidden="1"/>
    </xf>
    <xf numFmtId="0" fontId="24" fillId="8" borderId="8" xfId="0" applyFont="1" applyFill="1" applyBorder="1" applyAlignment="1" applyProtection="1">
      <alignment horizontal="center" vertical="center"/>
      <protection hidden="1"/>
    </xf>
    <xf numFmtId="0" fontId="24" fillId="8" borderId="9" xfId="0" applyFont="1" applyFill="1" applyBorder="1" applyAlignment="1" applyProtection="1">
      <alignment horizontal="center" vertical="center"/>
      <protection hidden="1"/>
    </xf>
    <xf numFmtId="0" fontId="24" fillId="8" borderId="0" xfId="0" applyFont="1" applyFill="1" applyBorder="1" applyAlignment="1" applyProtection="1">
      <alignment horizontal="center" vertical="center"/>
      <protection hidden="1"/>
    </xf>
    <xf numFmtId="0" fontId="24" fillId="8" borderId="10" xfId="0" applyFont="1" applyFill="1" applyBorder="1" applyAlignment="1" applyProtection="1">
      <alignment horizontal="center" vertical="center"/>
      <protection hidden="1"/>
    </xf>
    <xf numFmtId="0" fontId="24" fillId="8" borderId="11" xfId="0" applyFont="1" applyFill="1" applyBorder="1" applyAlignment="1" applyProtection="1">
      <alignment horizontal="center" vertical="center"/>
      <protection hidden="1"/>
    </xf>
    <xf numFmtId="0" fontId="24" fillId="8" borderId="5" xfId="0" applyFont="1" applyFill="1" applyBorder="1" applyAlignment="1" applyProtection="1">
      <alignment horizontal="center" vertical="center"/>
      <protection hidden="1"/>
    </xf>
    <xf numFmtId="0" fontId="24" fillId="8" borderId="12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</cellXfs>
  <cellStyles count="3">
    <cellStyle name="Hiperlink" xfId="1" builtinId="8"/>
    <cellStyle name="Normal" xfId="0" builtinId="0"/>
    <cellStyle name="Vírgula" xfId="2" builtinId="3"/>
  </cellStyles>
  <dxfs count="16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356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9"/>
  <sheetViews>
    <sheetView showGridLines="0" tabSelected="1" workbookViewId="0">
      <selection activeCell="AS21" sqref="AS21:AT22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1:53" ht="1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3" ht="1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3" ht="1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</row>
    <row r="5" spans="1:53" ht="1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</row>
    <row r="6" spans="1:53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65" t="s">
        <v>17</v>
      </c>
      <c r="K8" s="65"/>
      <c r="L8" s="65"/>
      <c r="M8" s="65"/>
      <c r="N8" s="65"/>
      <c r="O8" s="65"/>
      <c r="P8" s="65"/>
      <c r="Q8" s="65"/>
      <c r="R8" s="65"/>
      <c r="S8" s="66" t="s">
        <v>18</v>
      </c>
      <c r="T8" s="66"/>
      <c r="U8" s="66"/>
      <c r="V8" s="66"/>
      <c r="AS8" s="45" t="s">
        <v>28</v>
      </c>
      <c r="AT8" s="45"/>
      <c r="AV8" s="45" t="s">
        <v>34</v>
      </c>
      <c r="AW8" s="45"/>
      <c r="AX8" s="45"/>
      <c r="AY8" s="45"/>
      <c r="AZ8" s="45"/>
      <c r="BA8" s="45"/>
    </row>
    <row r="9" spans="1:53" ht="14.25" customHeight="1" x14ac:dyDescent="0.25">
      <c r="A9" s="2"/>
      <c r="B9" s="67" t="s">
        <v>19</v>
      </c>
      <c r="C9" s="68"/>
      <c r="D9" s="69"/>
      <c r="E9" s="70">
        <v>1356</v>
      </c>
      <c r="F9" s="71"/>
      <c r="G9" s="4"/>
      <c r="H9" s="4"/>
      <c r="I9" s="4"/>
      <c r="J9" s="72" t="s">
        <v>20</v>
      </c>
      <c r="K9" s="72"/>
      <c r="L9" s="72"/>
      <c r="M9" s="72"/>
      <c r="N9" s="72"/>
      <c r="O9" s="72"/>
      <c r="P9" s="72"/>
      <c r="Q9" s="72"/>
      <c r="R9" s="73"/>
      <c r="S9" s="66"/>
      <c r="T9" s="66"/>
      <c r="U9" s="66"/>
      <c r="V9" s="66"/>
      <c r="AS9" s="10">
        <v>11</v>
      </c>
      <c r="AT9" s="21">
        <v>4</v>
      </c>
      <c r="AV9" s="41" t="s">
        <v>23</v>
      </c>
      <c r="AW9" s="42"/>
      <c r="AX9" s="42"/>
      <c r="AY9" s="43"/>
      <c r="AZ9" s="10">
        <v>11</v>
      </c>
      <c r="BA9" s="11">
        <f>COUNTIF($Q$21:$S$31,AZ9)</f>
        <v>4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66"/>
      <c r="T10" s="66"/>
      <c r="U10" s="66"/>
      <c r="V10" s="66"/>
      <c r="AS10" s="12">
        <v>12</v>
      </c>
      <c r="AT10" s="21">
        <v>8</v>
      </c>
      <c r="AV10" s="41" t="s">
        <v>23</v>
      </c>
      <c r="AW10" s="42"/>
      <c r="AX10" s="42"/>
      <c r="AY10" s="43"/>
      <c r="AZ10" s="12">
        <v>12</v>
      </c>
      <c r="BA10" s="11">
        <f>COUNTIF($Q$21:$S$31,AZ10)</f>
        <v>0</v>
      </c>
    </row>
    <row r="11" spans="1:53" x14ac:dyDescent="0.25">
      <c r="A11" s="2"/>
      <c r="B11" s="3"/>
      <c r="C11" s="8">
        <f>VLOOKUP($E$9,Resultados!$A$2:$Q$4998,3)</f>
        <v>3</v>
      </c>
      <c r="D11" s="8">
        <f>VLOOKUP($E$9,Resultados!$A$2:Q$4998,4)</f>
        <v>4</v>
      </c>
      <c r="E11" s="8">
        <f>VLOOKUP($E$9,Resultados!$A$2:$Q$4998,5)</f>
        <v>6</v>
      </c>
      <c r="F11" s="8">
        <f>VLOOKUP($E$9,Resultados!$A$2:$Q$4998,6)</f>
        <v>8</v>
      </c>
      <c r="G11" s="8">
        <f>VLOOKUP($E$9,Resultados!$A$2:$Q$4998,7)</f>
        <v>9</v>
      </c>
      <c r="H11" s="8">
        <f>VLOOKUP($E$9,Resultados!$A$2:$Q$4998,8)</f>
        <v>10</v>
      </c>
      <c r="I11" s="8">
        <f>VLOOKUP($E$9,Resultados!$A$2:$Q$4998,9)</f>
        <v>11</v>
      </c>
      <c r="J11" s="8">
        <f>VLOOKUP($E$9,Resultados!$A$2:$Q$4998,10)</f>
        <v>12</v>
      </c>
      <c r="K11" s="8">
        <f>VLOOKUP($E$9,Resultados!$A$2:$Q$4998,11)</f>
        <v>13</v>
      </c>
      <c r="L11" s="8">
        <f>VLOOKUP($E$9,Resultados!$A$2:$Q$4998,12)</f>
        <v>14</v>
      </c>
      <c r="M11" s="8">
        <f>VLOOKUP($E$9,Resultados!$A$2:$Q$4998,13)</f>
        <v>15</v>
      </c>
      <c r="N11" s="8">
        <f>VLOOKUP($E$9,Resultados!$A$2:$Q$4998,14)</f>
        <v>16</v>
      </c>
      <c r="O11" s="8">
        <f>VLOOKUP($E$9,Resultados!$A$2:$Q$4998,15)</f>
        <v>17</v>
      </c>
      <c r="P11" s="8">
        <f>VLOOKUP($E$9,Resultados!$A$2:$Q$4998,16)</f>
        <v>19</v>
      </c>
      <c r="Q11" s="8">
        <f>VLOOKUP($E$9,Resultados!$A$2:$Q$4998,17)</f>
        <v>20</v>
      </c>
      <c r="R11" s="3"/>
      <c r="S11" s="59">
        <f>LARGE(Resultados!A:A,1)</f>
        <v>1505</v>
      </c>
      <c r="T11" s="59"/>
      <c r="U11" s="59"/>
      <c r="V11" s="59"/>
      <c r="AS11" s="13">
        <v>13</v>
      </c>
      <c r="AT11" s="21">
        <v>20</v>
      </c>
      <c r="AV11" s="41" t="s">
        <v>23</v>
      </c>
      <c r="AW11" s="42"/>
      <c r="AX11" s="42"/>
      <c r="AY11" s="43"/>
      <c r="AZ11" s="13">
        <v>13</v>
      </c>
      <c r="BA11" s="11">
        <f>COUNTIF($Q$21:$S$31,AZ11)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59"/>
      <c r="T12" s="59"/>
      <c r="U12" s="59"/>
      <c r="V12" s="59"/>
      <c r="AS12" s="14">
        <v>14</v>
      </c>
      <c r="AT12" s="23">
        <f>VLOOKUP($E$9,Resultados!$A$2:$S$4998,19)</f>
        <v>1638.07</v>
      </c>
      <c r="AV12" s="41" t="s">
        <v>23</v>
      </c>
      <c r="AW12" s="42"/>
      <c r="AX12" s="42"/>
      <c r="AY12" s="43"/>
      <c r="AZ12" s="14">
        <v>14</v>
      </c>
      <c r="BA12" s="11">
        <f>COUNTIF($Q$21:$S$31,AZ12)</f>
        <v>0</v>
      </c>
    </row>
    <row r="13" spans="1:53" x14ac:dyDescent="0.25">
      <c r="AS13" s="15">
        <v>15</v>
      </c>
      <c r="AT13" s="23">
        <f>VLOOKUP($E$9,Resultados!$A$2:$S$4998,18)</f>
        <v>2307596.13</v>
      </c>
      <c r="AV13" s="41" t="s">
        <v>23</v>
      </c>
      <c r="AW13" s="42"/>
      <c r="AX13" s="42"/>
      <c r="AY13" s="43"/>
      <c r="AZ13" s="15">
        <v>15</v>
      </c>
      <c r="BA13" s="11">
        <f>COUNTIF($Q$21:$S$31,AZ13)</f>
        <v>0</v>
      </c>
    </row>
    <row r="14" spans="1:53" x14ac:dyDescent="0.25">
      <c r="B14" s="58" t="s">
        <v>32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AS14" s="16"/>
      <c r="AT14" s="16"/>
    </row>
    <row r="15" spans="1:53" x14ac:dyDescent="0.25">
      <c r="B15" s="61" t="s">
        <v>37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45" t="s">
        <v>21</v>
      </c>
      <c r="O15" s="45"/>
      <c r="P15" s="45" t="s">
        <v>27</v>
      </c>
      <c r="Q15" s="45"/>
      <c r="R15" s="45"/>
      <c r="S15" s="45"/>
      <c r="AS15" s="45" t="s">
        <v>29</v>
      </c>
      <c r="AT15" s="45"/>
      <c r="AV15" s="41" t="s">
        <v>33</v>
      </c>
      <c r="AW15" s="42"/>
      <c r="AX15" s="42"/>
      <c r="AY15" s="42"/>
      <c r="AZ15" s="42"/>
      <c r="BA15" s="43"/>
    </row>
    <row r="16" spans="1:53" ht="15" customHeight="1" x14ac:dyDescent="0.25">
      <c r="B16" s="24">
        <v>1</v>
      </c>
      <c r="C16" s="24">
        <v>2</v>
      </c>
      <c r="D16" s="24">
        <v>3</v>
      </c>
      <c r="E16" s="24">
        <v>4</v>
      </c>
      <c r="F16" s="24">
        <v>5</v>
      </c>
      <c r="G16" s="24">
        <v>6</v>
      </c>
      <c r="H16" s="24">
        <v>7</v>
      </c>
      <c r="I16" s="24">
        <v>8</v>
      </c>
      <c r="J16" s="36"/>
      <c r="K16" s="36"/>
      <c r="L16" s="36"/>
      <c r="M16" s="36"/>
      <c r="N16" s="48">
        <f>SUM(AA16:AL16)</f>
        <v>4</v>
      </c>
      <c r="O16" s="48"/>
      <c r="P16" s="49">
        <f>N16+N18</f>
        <v>13</v>
      </c>
      <c r="Q16" s="50"/>
      <c r="R16" s="50"/>
      <c r="S16" s="51"/>
      <c r="AA16" s="1">
        <f t="shared" ref="AA16:AF18" si="0">COUNTIF($C$11:$Q$11,B16)</f>
        <v>0</v>
      </c>
      <c r="AB16" s="1">
        <f t="shared" si="0"/>
        <v>0</v>
      </c>
      <c r="AC16" s="1">
        <f t="shared" si="0"/>
        <v>1</v>
      </c>
      <c r="AD16" s="1">
        <f t="shared" si="0"/>
        <v>1</v>
      </c>
      <c r="AE16" s="1">
        <f t="shared" si="0"/>
        <v>0</v>
      </c>
      <c r="AF16" s="1">
        <f t="shared" si="0"/>
        <v>1</v>
      </c>
      <c r="AG16" s="1">
        <f t="shared" ref="AG16" si="1">COUNTIF($C$11:$Q$11,H16)</f>
        <v>0</v>
      </c>
      <c r="AH16" s="1">
        <f t="shared" ref="AH16" si="2">COUNTIF($C$11:$Q$11,I16)</f>
        <v>1</v>
      </c>
      <c r="AS16" s="60">
        <f>AT9*BA9+AT10*BA10+AT11*BA11+AT12*BA12+AT13*BA13</f>
        <v>16</v>
      </c>
      <c r="AT16" s="60"/>
      <c r="AV16" s="41" t="s">
        <v>31</v>
      </c>
      <c r="AW16" s="42"/>
      <c r="AX16" s="42"/>
      <c r="AY16" s="43"/>
      <c r="AZ16" s="22">
        <v>15</v>
      </c>
      <c r="BA16" s="21">
        <v>2</v>
      </c>
    </row>
    <row r="17" spans="1:53" ht="15" customHeight="1" x14ac:dyDescent="0.25">
      <c r="B17" s="41" t="s">
        <v>36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5" t="s">
        <v>21</v>
      </c>
      <c r="O17" s="45"/>
      <c r="P17" s="52"/>
      <c r="Q17" s="53"/>
      <c r="R17" s="53"/>
      <c r="S17" s="54"/>
      <c r="Y17" s="20"/>
      <c r="AS17" s="60"/>
      <c r="AT17" s="60"/>
      <c r="AV17" s="41" t="s">
        <v>31</v>
      </c>
      <c r="AW17" s="42"/>
      <c r="AX17" s="42"/>
      <c r="AY17" s="43"/>
      <c r="AZ17" s="22">
        <v>16</v>
      </c>
      <c r="BA17" s="21">
        <v>32</v>
      </c>
    </row>
    <row r="18" spans="1:53" ht="15.75" customHeight="1" x14ac:dyDescent="0.25">
      <c r="B18" s="9">
        <v>9</v>
      </c>
      <c r="C18" s="9">
        <v>10</v>
      </c>
      <c r="D18" s="9">
        <v>11</v>
      </c>
      <c r="E18" s="9">
        <v>12</v>
      </c>
      <c r="F18" s="9">
        <v>13</v>
      </c>
      <c r="G18" s="9">
        <v>14</v>
      </c>
      <c r="H18" s="9">
        <v>15</v>
      </c>
      <c r="I18" s="9">
        <v>16</v>
      </c>
      <c r="J18" s="9">
        <v>17</v>
      </c>
      <c r="K18" s="37"/>
      <c r="L18" s="37"/>
      <c r="M18" s="37"/>
      <c r="N18" s="48">
        <f>SUM(AA18:AP18)</f>
        <v>9</v>
      </c>
      <c r="O18" s="48"/>
      <c r="P18" s="55"/>
      <c r="Q18" s="56"/>
      <c r="R18" s="56"/>
      <c r="S18" s="57"/>
      <c r="Y18" s="20"/>
      <c r="AA18" s="1">
        <f t="shared" si="0"/>
        <v>1</v>
      </c>
      <c r="AB18" s="1">
        <f t="shared" ref="AB18" si="3">COUNTIF($C$11:$Q$11,C18)</f>
        <v>1</v>
      </c>
      <c r="AC18" s="1">
        <f t="shared" ref="AC18" si="4">COUNTIF($C$11:$Q$11,D18)</f>
        <v>1</v>
      </c>
      <c r="AD18" s="1">
        <f t="shared" ref="AD18" si="5">COUNTIF($C$11:$Q$11,E18)</f>
        <v>1</v>
      </c>
      <c r="AE18" s="1">
        <f t="shared" ref="AE18" si="6">COUNTIF($C$11:$Q$11,F18)</f>
        <v>1</v>
      </c>
      <c r="AF18" s="1">
        <f t="shared" ref="AF18" si="7">COUNTIF($C$11:$Q$11,G18)</f>
        <v>1</v>
      </c>
      <c r="AG18" s="1">
        <f t="shared" ref="AG18" si="8">COUNTIF($C$11:$Q$11,H18)</f>
        <v>1</v>
      </c>
      <c r="AH18" s="1">
        <f t="shared" ref="AH18" si="9">COUNTIF($C$11:$Q$11,I18)</f>
        <v>1</v>
      </c>
      <c r="AI18" s="1">
        <f t="shared" ref="AI18" si="10">COUNTIF($C$11:$Q$11,J18)</f>
        <v>1</v>
      </c>
      <c r="AS18" s="46" t="str">
        <f>IF(AS16&gt;AS21,"Lucro","Prejuízo")</f>
        <v>Lucro</v>
      </c>
      <c r="AT18" s="46"/>
      <c r="AV18" s="41" t="s">
        <v>31</v>
      </c>
      <c r="AW18" s="42"/>
      <c r="AX18" s="42"/>
      <c r="AY18" s="43"/>
      <c r="AZ18" s="22">
        <v>17</v>
      </c>
      <c r="BA18" s="21">
        <v>272</v>
      </c>
    </row>
    <row r="19" spans="1:53" ht="15" customHeight="1" x14ac:dyDescent="0.25">
      <c r="AN19" s="18" t="s">
        <v>26</v>
      </c>
      <c r="AS19" s="47"/>
      <c r="AT19" s="47"/>
      <c r="AV19" s="41" t="s">
        <v>31</v>
      </c>
      <c r="AW19" s="42"/>
      <c r="AX19" s="42"/>
      <c r="AY19" s="43"/>
      <c r="AZ19" s="22">
        <v>18</v>
      </c>
      <c r="BA19" s="21">
        <v>1632</v>
      </c>
    </row>
    <row r="20" spans="1:53" ht="15" customHeight="1" x14ac:dyDescent="0.25">
      <c r="A20" s="17" t="s">
        <v>22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8" t="s">
        <v>21</v>
      </c>
      <c r="R20" s="78"/>
      <c r="S20" s="79"/>
      <c r="AS20" s="45" t="s">
        <v>30</v>
      </c>
      <c r="AT20" s="45"/>
    </row>
    <row r="21" spans="1:53" ht="15" customHeight="1" x14ac:dyDescent="0.25">
      <c r="A21" s="17">
        <v>1</v>
      </c>
      <c r="B21" s="19">
        <f>B$16</f>
        <v>1</v>
      </c>
      <c r="C21" s="19">
        <f t="shared" ref="C21:I24" si="11">C$16</f>
        <v>2</v>
      </c>
      <c r="D21" s="19">
        <f t="shared" si="11"/>
        <v>3</v>
      </c>
      <c r="E21" s="19">
        <f t="shared" si="11"/>
        <v>4</v>
      </c>
      <c r="F21" s="19">
        <f t="shared" si="11"/>
        <v>5</v>
      </c>
      <c r="G21" s="19">
        <f t="shared" si="11"/>
        <v>6</v>
      </c>
      <c r="H21" s="19">
        <f t="shared" si="11"/>
        <v>7</v>
      </c>
      <c r="I21" s="19">
        <f t="shared" si="11"/>
        <v>8</v>
      </c>
      <c r="J21" s="19">
        <f t="shared" ref="J21:O21" si="12">B18</f>
        <v>9</v>
      </c>
      <c r="K21" s="19">
        <f t="shared" si="12"/>
        <v>10</v>
      </c>
      <c r="L21" s="19">
        <f t="shared" si="12"/>
        <v>11</v>
      </c>
      <c r="M21" s="19">
        <f t="shared" si="12"/>
        <v>12</v>
      </c>
      <c r="N21" s="19">
        <f t="shared" si="12"/>
        <v>13</v>
      </c>
      <c r="O21" s="19">
        <f t="shared" si="12"/>
        <v>14</v>
      </c>
      <c r="P21" s="19">
        <f>I18</f>
        <v>16</v>
      </c>
      <c r="Q21" s="48">
        <f t="shared" ref="Q21:Q23" si="13">SUM(AA21:AR21)</f>
        <v>11</v>
      </c>
      <c r="R21" s="48"/>
      <c r="S21" s="48"/>
      <c r="AA21" s="1">
        <f>COUNTIF($C$11:$Q$11,B21)</f>
        <v>0</v>
      </c>
      <c r="AB21" s="1">
        <f t="shared" ref="AB21:AO21" si="14">COUNTIF($C$11:$Q$11,C21)</f>
        <v>0</v>
      </c>
      <c r="AC21" s="1">
        <f t="shared" si="14"/>
        <v>1</v>
      </c>
      <c r="AD21" s="1">
        <f t="shared" si="14"/>
        <v>1</v>
      </c>
      <c r="AE21" s="1">
        <f t="shared" si="14"/>
        <v>0</v>
      </c>
      <c r="AF21" s="1">
        <f t="shared" si="14"/>
        <v>1</v>
      </c>
      <c r="AG21" s="1">
        <f t="shared" si="14"/>
        <v>0</v>
      </c>
      <c r="AH21" s="1">
        <f t="shared" si="14"/>
        <v>1</v>
      </c>
      <c r="AI21" s="1">
        <f t="shared" si="14"/>
        <v>1</v>
      </c>
      <c r="AJ21" s="1">
        <f t="shared" si="14"/>
        <v>1</v>
      </c>
      <c r="AK21" s="1">
        <f t="shared" si="14"/>
        <v>1</v>
      </c>
      <c r="AL21" s="1">
        <f t="shared" si="14"/>
        <v>1</v>
      </c>
      <c r="AM21" s="1">
        <f t="shared" si="14"/>
        <v>1</v>
      </c>
      <c r="AN21" s="1">
        <f t="shared" si="14"/>
        <v>1</v>
      </c>
      <c r="AO21" s="1">
        <f t="shared" si="14"/>
        <v>1</v>
      </c>
      <c r="AS21" s="40">
        <f>4*BA16</f>
        <v>8</v>
      </c>
      <c r="AT21" s="40"/>
    </row>
    <row r="22" spans="1:53" x14ac:dyDescent="0.25">
      <c r="A22" s="17">
        <v>2</v>
      </c>
      <c r="B22" s="19">
        <f t="shared" ref="B22:B24" si="15">B$16</f>
        <v>1</v>
      </c>
      <c r="C22" s="19">
        <f t="shared" si="11"/>
        <v>2</v>
      </c>
      <c r="D22" s="19">
        <f t="shared" si="11"/>
        <v>3</v>
      </c>
      <c r="E22" s="19">
        <f t="shared" si="11"/>
        <v>4</v>
      </c>
      <c r="F22" s="19">
        <f t="shared" si="11"/>
        <v>5</v>
      </c>
      <c r="G22" s="19">
        <f t="shared" si="11"/>
        <v>6</v>
      </c>
      <c r="H22" s="19">
        <f t="shared" si="11"/>
        <v>7</v>
      </c>
      <c r="I22" s="19">
        <f t="shared" si="11"/>
        <v>8</v>
      </c>
      <c r="J22" s="19">
        <f>B18</f>
        <v>9</v>
      </c>
      <c r="K22" s="19">
        <f>C18</f>
        <v>10</v>
      </c>
      <c r="L22" s="19">
        <f>D18</f>
        <v>11</v>
      </c>
      <c r="M22" s="19">
        <f>E18</f>
        <v>12</v>
      </c>
      <c r="N22" s="19">
        <f>F18</f>
        <v>13</v>
      </c>
      <c r="O22" s="19">
        <f>H18</f>
        <v>15</v>
      </c>
      <c r="P22" s="19">
        <f>J18</f>
        <v>17</v>
      </c>
      <c r="Q22" s="48">
        <f t="shared" si="13"/>
        <v>11</v>
      </c>
      <c r="R22" s="48"/>
      <c r="S22" s="48"/>
      <c r="AA22" s="1">
        <f t="shared" ref="AA22:AA24" si="16">COUNTIF($C$11:$Q$11,B22)</f>
        <v>0</v>
      </c>
      <c r="AB22" s="1">
        <f t="shared" ref="AB22:AB24" si="17">COUNTIF($C$11:$Q$11,C22)</f>
        <v>0</v>
      </c>
      <c r="AC22" s="1">
        <f t="shared" ref="AC22:AC24" si="18">COUNTIF($C$11:$Q$11,D22)</f>
        <v>1</v>
      </c>
      <c r="AD22" s="1">
        <f t="shared" ref="AD22:AD24" si="19">COUNTIF($C$11:$Q$11,E22)</f>
        <v>1</v>
      </c>
      <c r="AE22" s="1">
        <f t="shared" ref="AE22:AE24" si="20">COUNTIF($C$11:$Q$11,F22)</f>
        <v>0</v>
      </c>
      <c r="AF22" s="1">
        <f t="shared" ref="AF22:AF24" si="21">COUNTIF($C$11:$Q$11,G22)</f>
        <v>1</v>
      </c>
      <c r="AG22" s="1">
        <f t="shared" ref="AG22:AG24" si="22">COUNTIF($C$11:$Q$11,H22)</f>
        <v>0</v>
      </c>
      <c r="AH22" s="1">
        <f t="shared" ref="AH22:AH24" si="23">COUNTIF($C$11:$Q$11,I22)</f>
        <v>1</v>
      </c>
      <c r="AI22" s="1">
        <f t="shared" ref="AI22:AI24" si="24">COUNTIF($C$11:$Q$11,J22)</f>
        <v>1</v>
      </c>
      <c r="AJ22" s="1">
        <f t="shared" ref="AJ22:AJ24" si="25">COUNTIF($C$11:$Q$11,K22)</f>
        <v>1</v>
      </c>
      <c r="AK22" s="1">
        <f t="shared" ref="AK22:AK24" si="26">COUNTIF($C$11:$Q$11,L22)</f>
        <v>1</v>
      </c>
      <c r="AL22" s="1">
        <f t="shared" ref="AL22:AL24" si="27">COUNTIF($C$11:$Q$11,M22)</f>
        <v>1</v>
      </c>
      <c r="AM22" s="1">
        <f t="shared" ref="AM22:AM24" si="28">COUNTIF($C$11:$Q$11,N22)</f>
        <v>1</v>
      </c>
      <c r="AN22" s="1">
        <f t="shared" ref="AN22:AN24" si="29">COUNTIF($C$11:$Q$11,O22)</f>
        <v>1</v>
      </c>
      <c r="AO22" s="1">
        <f t="shared" ref="AO22:AO24" si="30">COUNTIF($C$11:$Q$11,P22)</f>
        <v>1</v>
      </c>
      <c r="AS22" s="40"/>
      <c r="AT22" s="40"/>
    </row>
    <row r="23" spans="1:53" x14ac:dyDescent="0.25">
      <c r="A23" s="17">
        <v>3</v>
      </c>
      <c r="B23" s="19">
        <f t="shared" si="15"/>
        <v>1</v>
      </c>
      <c r="C23" s="19">
        <f t="shared" si="11"/>
        <v>2</v>
      </c>
      <c r="D23" s="19">
        <f t="shared" si="11"/>
        <v>3</v>
      </c>
      <c r="E23" s="19">
        <f t="shared" si="11"/>
        <v>4</v>
      </c>
      <c r="F23" s="19">
        <f t="shared" si="11"/>
        <v>5</v>
      </c>
      <c r="G23" s="19">
        <f t="shared" si="11"/>
        <v>6</v>
      </c>
      <c r="H23" s="19">
        <f t="shared" si="11"/>
        <v>7</v>
      </c>
      <c r="I23" s="19">
        <f t="shared" si="11"/>
        <v>8</v>
      </c>
      <c r="J23" s="19">
        <f>B18</f>
        <v>9</v>
      </c>
      <c r="K23" s="19">
        <f>D18</f>
        <v>11</v>
      </c>
      <c r="L23" s="19">
        <f>F18</f>
        <v>13</v>
      </c>
      <c r="M23" s="19">
        <f>G18</f>
        <v>14</v>
      </c>
      <c r="N23" s="19">
        <f>H18</f>
        <v>15</v>
      </c>
      <c r="O23" s="19">
        <f>I18</f>
        <v>16</v>
      </c>
      <c r="P23" s="19">
        <f>J18</f>
        <v>17</v>
      </c>
      <c r="Q23" s="48">
        <f t="shared" si="13"/>
        <v>11</v>
      </c>
      <c r="R23" s="48"/>
      <c r="S23" s="48"/>
      <c r="AA23" s="1">
        <f t="shared" si="16"/>
        <v>0</v>
      </c>
      <c r="AB23" s="1">
        <f t="shared" si="17"/>
        <v>0</v>
      </c>
      <c r="AC23" s="1">
        <f t="shared" si="18"/>
        <v>1</v>
      </c>
      <c r="AD23" s="1">
        <f t="shared" si="19"/>
        <v>1</v>
      </c>
      <c r="AE23" s="1">
        <f t="shared" si="20"/>
        <v>0</v>
      </c>
      <c r="AF23" s="1">
        <f t="shared" si="21"/>
        <v>1</v>
      </c>
      <c r="AG23" s="1">
        <f t="shared" si="22"/>
        <v>0</v>
      </c>
      <c r="AH23" s="1">
        <f t="shared" si="23"/>
        <v>1</v>
      </c>
      <c r="AI23" s="1">
        <f t="shared" si="24"/>
        <v>1</v>
      </c>
      <c r="AJ23" s="1">
        <f t="shared" si="25"/>
        <v>1</v>
      </c>
      <c r="AK23" s="1">
        <f t="shared" si="26"/>
        <v>1</v>
      </c>
      <c r="AL23" s="1">
        <f t="shared" si="27"/>
        <v>1</v>
      </c>
      <c r="AM23" s="1">
        <f t="shared" si="28"/>
        <v>1</v>
      </c>
      <c r="AN23" s="1">
        <f t="shared" si="29"/>
        <v>1</v>
      </c>
      <c r="AO23" s="1">
        <f t="shared" si="30"/>
        <v>1</v>
      </c>
    </row>
    <row r="24" spans="1:53" ht="15" customHeight="1" x14ac:dyDescent="0.25">
      <c r="A24" s="17">
        <v>4</v>
      </c>
      <c r="B24" s="19">
        <f t="shared" si="15"/>
        <v>1</v>
      </c>
      <c r="C24" s="19">
        <f t="shared" si="11"/>
        <v>2</v>
      </c>
      <c r="D24" s="19">
        <f t="shared" si="11"/>
        <v>3</v>
      </c>
      <c r="E24" s="19">
        <f t="shared" si="11"/>
        <v>4</v>
      </c>
      <c r="F24" s="19">
        <f t="shared" si="11"/>
        <v>5</v>
      </c>
      <c r="G24" s="19">
        <f t="shared" si="11"/>
        <v>6</v>
      </c>
      <c r="H24" s="19">
        <f t="shared" si="11"/>
        <v>7</v>
      </c>
      <c r="I24" s="19">
        <f t="shared" si="11"/>
        <v>8</v>
      </c>
      <c r="J24" s="19">
        <f>C18</f>
        <v>10</v>
      </c>
      <c r="K24" s="19">
        <f t="shared" ref="K24:P24" si="31">E18</f>
        <v>12</v>
      </c>
      <c r="L24" s="19">
        <f t="shared" si="31"/>
        <v>13</v>
      </c>
      <c r="M24" s="19">
        <f t="shared" si="31"/>
        <v>14</v>
      </c>
      <c r="N24" s="19">
        <f t="shared" si="31"/>
        <v>15</v>
      </c>
      <c r="O24" s="19">
        <f t="shared" si="31"/>
        <v>16</v>
      </c>
      <c r="P24" s="19">
        <f t="shared" si="31"/>
        <v>17</v>
      </c>
      <c r="Q24" s="48">
        <f t="shared" ref="Q24" si="32">SUM(AA24:AR24)</f>
        <v>11</v>
      </c>
      <c r="R24" s="48"/>
      <c r="S24" s="48"/>
      <c r="AA24" s="1">
        <f t="shared" si="16"/>
        <v>0</v>
      </c>
      <c r="AB24" s="1">
        <f t="shared" si="17"/>
        <v>0</v>
      </c>
      <c r="AC24" s="1">
        <f t="shared" si="18"/>
        <v>1</v>
      </c>
      <c r="AD24" s="1">
        <f t="shared" si="19"/>
        <v>1</v>
      </c>
      <c r="AE24" s="1">
        <f t="shared" si="20"/>
        <v>0</v>
      </c>
      <c r="AF24" s="1">
        <f t="shared" si="21"/>
        <v>1</v>
      </c>
      <c r="AG24" s="1">
        <f t="shared" si="22"/>
        <v>0</v>
      </c>
      <c r="AH24" s="1">
        <f t="shared" si="23"/>
        <v>1</v>
      </c>
      <c r="AI24" s="1">
        <f t="shared" si="24"/>
        <v>1</v>
      </c>
      <c r="AJ24" s="1">
        <f t="shared" si="25"/>
        <v>1</v>
      </c>
      <c r="AK24" s="1">
        <f t="shared" si="26"/>
        <v>1</v>
      </c>
      <c r="AL24" s="1">
        <f t="shared" si="27"/>
        <v>1</v>
      </c>
      <c r="AM24" s="1">
        <f t="shared" si="28"/>
        <v>1</v>
      </c>
      <c r="AN24" s="1">
        <f t="shared" si="29"/>
        <v>1</v>
      </c>
      <c r="AO24" s="1">
        <f t="shared" si="30"/>
        <v>1</v>
      </c>
    </row>
    <row r="25" spans="1:53" ht="15" customHeight="1" x14ac:dyDescent="0.25">
      <c r="A25" s="77" t="s">
        <v>20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AA25" s="1">
        <f>COUNTIF($C$11:$Q$11,#REF!)</f>
        <v>0</v>
      </c>
      <c r="AB25" s="1">
        <f>COUNTIF($C$11:$Q$11,#REF!)</f>
        <v>0</v>
      </c>
      <c r="AC25" s="1">
        <f>COUNTIF($C$11:$Q$11,#REF!)</f>
        <v>0</v>
      </c>
      <c r="AD25" s="1">
        <f>COUNTIF($C$11:$Q$11,#REF!)</f>
        <v>0</v>
      </c>
      <c r="AE25" s="1">
        <f>COUNTIF($C$11:$Q$11,#REF!)</f>
        <v>0</v>
      </c>
      <c r="AF25" s="1">
        <f>COUNTIF($C$11:$Q$11,#REF!)</f>
        <v>0</v>
      </c>
      <c r="AG25" s="1">
        <f>COUNTIF($C$11:$Q$11,#REF!)</f>
        <v>0</v>
      </c>
      <c r="AH25" s="1">
        <f>COUNTIF($C$11:$Q$11,#REF!)</f>
        <v>0</v>
      </c>
      <c r="AI25" s="1">
        <f>COUNTIF($C$11:$Q$11,#REF!)</f>
        <v>0</v>
      </c>
      <c r="AJ25" s="1">
        <f>COUNTIF($C$11:$Q$11,#REF!)</f>
        <v>0</v>
      </c>
      <c r="AK25" s="1">
        <f>COUNTIF($C$11:$Q$11,#REF!)</f>
        <v>0</v>
      </c>
      <c r="AL25" s="1">
        <f>COUNTIF($C$11:$Q$11,#REF!)</f>
        <v>0</v>
      </c>
      <c r="AM25" s="1">
        <f>COUNTIF($C$11:$Q$11,#REF!)</f>
        <v>0</v>
      </c>
      <c r="AN25" s="1">
        <f>COUNTIF($C$11:$Q$11,#REF!)</f>
        <v>0</v>
      </c>
      <c r="AO25" s="1">
        <f>COUNTIF($C$11:$Q$11,#REF!)</f>
        <v>0</v>
      </c>
    </row>
    <row r="26" spans="1:53" ht="1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AA26" s="1">
        <f>COUNTIF($C$11:$Q$11,#REF!)</f>
        <v>0</v>
      </c>
      <c r="AB26" s="1">
        <f>COUNTIF($C$11:$Q$11,#REF!)</f>
        <v>0</v>
      </c>
      <c r="AC26" s="1">
        <f>COUNTIF($C$11:$Q$11,#REF!)</f>
        <v>0</v>
      </c>
      <c r="AD26" s="1">
        <f>COUNTIF($C$11:$Q$11,#REF!)</f>
        <v>0</v>
      </c>
      <c r="AE26" s="1">
        <f>COUNTIF($C$11:$Q$11,#REF!)</f>
        <v>0</v>
      </c>
      <c r="AF26" s="1">
        <f>COUNTIF($C$11:$Q$11,#REF!)</f>
        <v>0</v>
      </c>
      <c r="AG26" s="1">
        <f>COUNTIF($C$11:$Q$11,#REF!)</f>
        <v>0</v>
      </c>
      <c r="AH26" s="1">
        <f>COUNTIF($C$11:$Q$11,#REF!)</f>
        <v>0</v>
      </c>
      <c r="AI26" s="1">
        <f>COUNTIF($C$11:$Q$11,#REF!)</f>
        <v>0</v>
      </c>
      <c r="AJ26" s="1">
        <f>COUNTIF($C$11:$Q$11,#REF!)</f>
        <v>0</v>
      </c>
      <c r="AK26" s="1">
        <f>COUNTIF($C$11:$Q$11,#REF!)</f>
        <v>0</v>
      </c>
      <c r="AL26" s="1">
        <f>COUNTIF($C$11:$Q$11,#REF!)</f>
        <v>0</v>
      </c>
      <c r="AM26" s="1">
        <f>COUNTIF($C$11:$Q$11,#REF!)</f>
        <v>0</v>
      </c>
      <c r="AN26" s="1">
        <f>COUNTIF($C$11:$Q$11,#REF!)</f>
        <v>0</v>
      </c>
      <c r="AO26" s="1">
        <f>COUNTIF($C$11:$Q$11,#REF!)</f>
        <v>0</v>
      </c>
      <c r="AS26" s="44" t="s">
        <v>20</v>
      </c>
      <c r="AT26" s="44"/>
      <c r="AU26" s="44"/>
      <c r="AV26" s="44"/>
      <c r="AW26" s="44"/>
      <c r="AX26" s="44"/>
      <c r="AY26" s="44"/>
      <c r="AZ26" s="44"/>
      <c r="BA26" s="44"/>
    </row>
    <row r="27" spans="1:53" ht="15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AA27" s="1">
        <f>COUNTIF($C$11:$Q$11,#REF!)</f>
        <v>0</v>
      </c>
      <c r="AB27" s="1">
        <f>COUNTIF($C$11:$Q$11,#REF!)</f>
        <v>0</v>
      </c>
      <c r="AC27" s="1">
        <f>COUNTIF($C$11:$Q$11,#REF!)</f>
        <v>0</v>
      </c>
      <c r="AD27" s="1">
        <f>COUNTIF($C$11:$Q$11,#REF!)</f>
        <v>0</v>
      </c>
      <c r="AE27" s="1">
        <f>COUNTIF($C$11:$Q$11,#REF!)</f>
        <v>0</v>
      </c>
      <c r="AF27" s="1">
        <f>COUNTIF($C$11:$Q$11,#REF!)</f>
        <v>0</v>
      </c>
      <c r="AG27" s="1">
        <f>COUNTIF($C$11:$Q$11,#REF!)</f>
        <v>0</v>
      </c>
      <c r="AH27" s="1">
        <f>COUNTIF($C$11:$Q$11,#REF!)</f>
        <v>0</v>
      </c>
      <c r="AI27" s="1">
        <f>COUNTIF($C$11:$Q$11,#REF!)</f>
        <v>0</v>
      </c>
      <c r="AJ27" s="1">
        <f>COUNTIF($C$11:$Q$11,#REF!)</f>
        <v>0</v>
      </c>
      <c r="AK27" s="1">
        <f>COUNTIF($C$11:$Q$11,#REF!)</f>
        <v>0</v>
      </c>
      <c r="AL27" s="1">
        <f>COUNTIF($C$11:$Q$11,#REF!)</f>
        <v>0</v>
      </c>
      <c r="AM27" s="1">
        <f>COUNTIF($C$11:$Q$11,#REF!)</f>
        <v>0</v>
      </c>
      <c r="AN27" s="1">
        <f>COUNTIF($C$11:$Q$11,#REF!)</f>
        <v>0</v>
      </c>
      <c r="AO27" s="1">
        <f>COUNTIF($C$11:$Q$11,#REF!)</f>
        <v>0</v>
      </c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AA28" s="1">
        <f>COUNTIF($C$11:$Q$11,#REF!)</f>
        <v>0</v>
      </c>
      <c r="AB28" s="1">
        <f>COUNTIF($C$11:$Q$11,#REF!)</f>
        <v>0</v>
      </c>
      <c r="AC28" s="1">
        <f>COUNTIF($C$11:$Q$11,#REF!)</f>
        <v>0</v>
      </c>
      <c r="AD28" s="1">
        <f>COUNTIF($C$11:$Q$11,#REF!)</f>
        <v>0</v>
      </c>
      <c r="AE28" s="1">
        <f>COUNTIF($C$11:$Q$11,#REF!)</f>
        <v>0</v>
      </c>
      <c r="AF28" s="1">
        <f>COUNTIF($C$11:$Q$11,#REF!)</f>
        <v>0</v>
      </c>
      <c r="AG28" s="1">
        <f>COUNTIF($C$11:$Q$11,#REF!)</f>
        <v>0</v>
      </c>
      <c r="AH28" s="1">
        <f>COUNTIF($C$11:$Q$11,#REF!)</f>
        <v>0</v>
      </c>
      <c r="AI28" s="1">
        <f>COUNTIF($C$11:$Q$11,#REF!)</f>
        <v>0</v>
      </c>
      <c r="AJ28" s="1">
        <f>COUNTIF($C$11:$Q$11,#REF!)</f>
        <v>0</v>
      </c>
      <c r="AK28" s="1">
        <f>COUNTIF($C$11:$Q$11,#REF!)</f>
        <v>0</v>
      </c>
      <c r="AL28" s="1">
        <f>COUNTIF($C$11:$Q$11,#REF!)</f>
        <v>0</v>
      </c>
      <c r="AM28" s="1">
        <f>COUNTIF($C$11:$Q$11,#REF!)</f>
        <v>0</v>
      </c>
      <c r="AN28" s="1">
        <f>COUNTIF($C$11:$Q$11,#REF!)</f>
        <v>0</v>
      </c>
      <c r="AO28" s="1">
        <f>COUNTIF($C$11:$Q$11,#REF!)</f>
        <v>0</v>
      </c>
      <c r="AS28" s="44"/>
      <c r="AT28" s="44"/>
      <c r="AU28" s="44"/>
      <c r="AV28" s="44"/>
      <c r="AW28" s="44"/>
      <c r="AX28" s="44"/>
      <c r="AY28" s="44"/>
      <c r="AZ28" s="44"/>
      <c r="BA28" s="44"/>
    </row>
    <row r="29" spans="1:53" x14ac:dyDescent="0.25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AA29" s="1">
        <f>COUNTIF($C$11:$Q$11,#REF!)</f>
        <v>0</v>
      </c>
      <c r="AB29" s="1">
        <f>COUNTIF($C$11:$Q$11,#REF!)</f>
        <v>0</v>
      </c>
      <c r="AC29" s="1">
        <f>COUNTIF($C$11:$Q$11,#REF!)</f>
        <v>0</v>
      </c>
      <c r="AD29" s="1">
        <f>COUNTIF($C$11:$Q$11,#REF!)</f>
        <v>0</v>
      </c>
      <c r="AE29" s="1">
        <f>COUNTIF($C$11:$Q$11,#REF!)</f>
        <v>0</v>
      </c>
      <c r="AF29" s="1">
        <f>COUNTIF($C$11:$Q$11,#REF!)</f>
        <v>0</v>
      </c>
      <c r="AG29" s="1">
        <f>COUNTIF($C$11:$Q$11,#REF!)</f>
        <v>0</v>
      </c>
      <c r="AH29" s="1">
        <f>COUNTIF($C$11:$Q$11,#REF!)</f>
        <v>0</v>
      </c>
      <c r="AI29" s="1">
        <f>COUNTIF($C$11:$Q$11,#REF!)</f>
        <v>0</v>
      </c>
      <c r="AJ29" s="1">
        <f>COUNTIF($C$11:$Q$11,#REF!)</f>
        <v>0</v>
      </c>
      <c r="AK29" s="1">
        <f>COUNTIF($C$11:$Q$11,#REF!)</f>
        <v>0</v>
      </c>
      <c r="AL29" s="1">
        <f>COUNTIF($C$11:$Q$11,#REF!)</f>
        <v>0</v>
      </c>
      <c r="AM29" s="1">
        <f>COUNTIF($C$11:$Q$11,#REF!)</f>
        <v>0</v>
      </c>
      <c r="AN29" s="1">
        <f>COUNTIF($C$11:$Q$11,#REF!)</f>
        <v>0</v>
      </c>
      <c r="AO29" s="1">
        <f>COUNTIF($C$11:$Q$11,#REF!)</f>
        <v>0</v>
      </c>
      <c r="AS29" s="44"/>
      <c r="AT29" s="44"/>
      <c r="AU29" s="44"/>
      <c r="AV29" s="44"/>
      <c r="AW29" s="44"/>
      <c r="AX29" s="44"/>
      <c r="AY29" s="44"/>
      <c r="AZ29" s="44"/>
      <c r="BA29" s="44"/>
    </row>
    <row r="30" spans="1:53" ht="18.75" x14ac:dyDescent="0.25">
      <c r="A30" s="75" t="s">
        <v>25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AA30" s="1">
        <f>COUNTIF($C$11:$Q$11,#REF!)</f>
        <v>0</v>
      </c>
      <c r="AB30" s="1">
        <f>COUNTIF($C$11:$Q$11,#REF!)</f>
        <v>0</v>
      </c>
      <c r="AC30" s="1">
        <f>COUNTIF($C$11:$Q$11,#REF!)</f>
        <v>0</v>
      </c>
      <c r="AD30" s="1">
        <f>COUNTIF($C$11:$Q$11,#REF!)</f>
        <v>0</v>
      </c>
      <c r="AE30" s="1">
        <f>COUNTIF($C$11:$Q$11,#REF!)</f>
        <v>0</v>
      </c>
      <c r="AF30" s="1">
        <f>COUNTIF($C$11:$Q$11,#REF!)</f>
        <v>0</v>
      </c>
      <c r="AG30" s="1">
        <f>COUNTIF($C$11:$Q$11,#REF!)</f>
        <v>0</v>
      </c>
      <c r="AH30" s="1">
        <f>COUNTIF($C$11:$Q$11,#REF!)</f>
        <v>0</v>
      </c>
      <c r="AI30" s="1">
        <f>COUNTIF($C$11:$Q$11,#REF!)</f>
        <v>0</v>
      </c>
      <c r="AJ30" s="1">
        <f>COUNTIF($C$11:$Q$11,#REF!)</f>
        <v>0</v>
      </c>
      <c r="AK30" s="1">
        <f>COUNTIF($C$11:$Q$11,#REF!)</f>
        <v>0</v>
      </c>
      <c r="AL30" s="1">
        <f>COUNTIF($C$11:$Q$11,#REF!)</f>
        <v>0</v>
      </c>
      <c r="AM30" s="1">
        <f>COUNTIF($C$11:$Q$11,#REF!)</f>
        <v>0</v>
      </c>
      <c r="AN30" s="1">
        <f>COUNTIF($C$11:$Q$11,#REF!)</f>
        <v>0</v>
      </c>
      <c r="AO30" s="1">
        <f>COUNTIF($C$11:$Q$11,#REF!)</f>
        <v>0</v>
      </c>
    </row>
    <row r="31" spans="1:53" x14ac:dyDescent="0.25">
      <c r="AA31" s="1">
        <f t="shared" ref="AA31" si="33">COUNTIF($C$11:$Q$11,B31)</f>
        <v>0</v>
      </c>
      <c r="AB31" s="1">
        <f t="shared" ref="AB31" si="34">COUNTIF($C$11:$Q$11,C31)</f>
        <v>0</v>
      </c>
      <c r="AC31" s="1">
        <f t="shared" ref="AC31" si="35">COUNTIF($C$11:$Q$11,D31)</f>
        <v>0</v>
      </c>
      <c r="AD31" s="1">
        <f t="shared" ref="AD31" si="36">COUNTIF($C$11:$Q$11,E31)</f>
        <v>0</v>
      </c>
      <c r="AE31" s="1">
        <f t="shared" ref="AE31" si="37">COUNTIF($C$11:$Q$11,F31)</f>
        <v>0</v>
      </c>
      <c r="AF31" s="1">
        <f t="shared" ref="AF31" si="38">COUNTIF($C$11:$Q$11,G31)</f>
        <v>0</v>
      </c>
      <c r="AG31" s="1">
        <f t="shared" ref="AG31" si="39">COUNTIF($C$11:$Q$11,H31)</f>
        <v>0</v>
      </c>
      <c r="AH31" s="1">
        <f t="shared" ref="AH31" si="40">COUNTIF($C$11:$Q$11,I31)</f>
        <v>0</v>
      </c>
      <c r="AI31" s="1">
        <f t="shared" ref="AI31" si="41">COUNTIF($C$11:$Q$11,J31)</f>
        <v>0</v>
      </c>
      <c r="AJ31" s="1">
        <f t="shared" ref="AJ31" si="42">COUNTIF($C$11:$Q$11,K31)</f>
        <v>0</v>
      </c>
      <c r="AK31" s="1">
        <f t="shared" ref="AK31" si="43">COUNTIF($C$11:$Q$11,L31)</f>
        <v>0</v>
      </c>
      <c r="AL31" s="1">
        <f t="shared" ref="AL31" si="44">COUNTIF($C$11:$Q$11,M31)</f>
        <v>0</v>
      </c>
      <c r="AM31" s="1">
        <f t="shared" ref="AM31" si="45">COUNTIF($C$11:$Q$11,N31)</f>
        <v>0</v>
      </c>
      <c r="AN31" s="1">
        <f t="shared" ref="AN31" si="46">COUNTIF($C$11:$Q$11,O31)</f>
        <v>0</v>
      </c>
      <c r="AO31" s="1">
        <f t="shared" ref="AO31" si="47">COUNTIF($C$11:$Q$11,P31)</f>
        <v>0</v>
      </c>
    </row>
    <row r="32" spans="1:53" ht="15" customHeight="1" x14ac:dyDescent="0.25"/>
    <row r="33" spans="2:16" ht="9" customHeight="1" x14ac:dyDescent="0.25"/>
    <row r="34" spans="2:16" ht="11.25" customHeight="1" x14ac:dyDescent="0.25"/>
    <row r="40" spans="2:16" hidden="1" x14ac:dyDescent="0.25">
      <c r="B40" s="1">
        <f>B$16</f>
        <v>1</v>
      </c>
      <c r="C40" s="1">
        <f t="shared" ref="C40:M49" si="48">C$16</f>
        <v>2</v>
      </c>
      <c r="D40" s="1">
        <f t="shared" si="48"/>
        <v>3</v>
      </c>
      <c r="E40" s="1">
        <f t="shared" si="48"/>
        <v>4</v>
      </c>
      <c r="F40" s="1">
        <f t="shared" si="48"/>
        <v>5</v>
      </c>
      <c r="G40" s="1">
        <f t="shared" si="48"/>
        <v>6</v>
      </c>
      <c r="H40" s="1">
        <f t="shared" si="48"/>
        <v>7</v>
      </c>
      <c r="I40" s="1">
        <f t="shared" si="48"/>
        <v>8</v>
      </c>
      <c r="J40" s="1">
        <f t="shared" si="48"/>
        <v>0</v>
      </c>
      <c r="K40" s="1">
        <f t="shared" si="48"/>
        <v>0</v>
      </c>
      <c r="L40" s="1">
        <f t="shared" si="48"/>
        <v>0</v>
      </c>
      <c r="M40" s="1">
        <f t="shared" si="48"/>
        <v>0</v>
      </c>
      <c r="N40" s="1">
        <f>B18</f>
        <v>9</v>
      </c>
      <c r="O40" s="1">
        <f>D18</f>
        <v>11</v>
      </c>
      <c r="P40" s="1">
        <f>K18</f>
        <v>0</v>
      </c>
    </row>
    <row r="41" spans="2:16" hidden="1" x14ac:dyDescent="0.25">
      <c r="B41" s="1">
        <f t="shared" ref="B41:B49" si="49">B$16</f>
        <v>1</v>
      </c>
      <c r="C41" s="1">
        <f t="shared" si="48"/>
        <v>2</v>
      </c>
      <c r="D41" s="1">
        <f t="shared" si="48"/>
        <v>3</v>
      </c>
      <c r="E41" s="1">
        <f t="shared" si="48"/>
        <v>4</v>
      </c>
      <c r="F41" s="1">
        <f t="shared" si="48"/>
        <v>5</v>
      </c>
      <c r="G41" s="1">
        <f t="shared" si="48"/>
        <v>6</v>
      </c>
      <c r="H41" s="1">
        <f t="shared" si="48"/>
        <v>7</v>
      </c>
      <c r="I41" s="1">
        <f t="shared" si="48"/>
        <v>8</v>
      </c>
      <c r="J41" s="1">
        <f t="shared" si="48"/>
        <v>0</v>
      </c>
      <c r="K41" s="1">
        <f t="shared" si="48"/>
        <v>0</v>
      </c>
      <c r="L41" s="1">
        <f t="shared" si="48"/>
        <v>0</v>
      </c>
      <c r="M41" s="1">
        <f t="shared" si="48"/>
        <v>0</v>
      </c>
      <c r="N41" s="1">
        <f>B18</f>
        <v>9</v>
      </c>
      <c r="O41" s="1">
        <f>E18</f>
        <v>12</v>
      </c>
      <c r="P41" s="1">
        <f>F18</f>
        <v>13</v>
      </c>
    </row>
    <row r="42" spans="2:16" hidden="1" x14ac:dyDescent="0.25">
      <c r="B42" s="1">
        <f t="shared" si="49"/>
        <v>1</v>
      </c>
      <c r="C42" s="1">
        <f t="shared" si="48"/>
        <v>2</v>
      </c>
      <c r="D42" s="1">
        <f t="shared" si="48"/>
        <v>3</v>
      </c>
      <c r="E42" s="1">
        <f t="shared" si="48"/>
        <v>4</v>
      </c>
      <c r="F42" s="1">
        <f t="shared" si="48"/>
        <v>5</v>
      </c>
      <c r="G42" s="1">
        <f t="shared" si="48"/>
        <v>6</v>
      </c>
      <c r="H42" s="1">
        <f t="shared" si="48"/>
        <v>7</v>
      </c>
      <c r="I42" s="1">
        <f t="shared" si="48"/>
        <v>8</v>
      </c>
      <c r="J42" s="1">
        <f t="shared" si="48"/>
        <v>0</v>
      </c>
      <c r="K42" s="1">
        <f t="shared" si="48"/>
        <v>0</v>
      </c>
      <c r="L42" s="1">
        <f t="shared" si="48"/>
        <v>0</v>
      </c>
      <c r="M42" s="1">
        <f t="shared" si="48"/>
        <v>0</v>
      </c>
      <c r="N42" s="1">
        <f>C18</f>
        <v>10</v>
      </c>
      <c r="O42" s="1">
        <f>F18</f>
        <v>13</v>
      </c>
      <c r="P42" s="1">
        <f>J18</f>
        <v>17</v>
      </c>
    </row>
    <row r="43" spans="2:16" hidden="1" x14ac:dyDescent="0.25">
      <c r="B43" s="1">
        <f t="shared" si="49"/>
        <v>1</v>
      </c>
      <c r="C43" s="1">
        <f t="shared" si="48"/>
        <v>2</v>
      </c>
      <c r="D43" s="1">
        <f t="shared" si="48"/>
        <v>3</v>
      </c>
      <c r="E43" s="1">
        <f t="shared" si="48"/>
        <v>4</v>
      </c>
      <c r="F43" s="1">
        <f t="shared" si="48"/>
        <v>5</v>
      </c>
      <c r="G43" s="1">
        <f t="shared" si="48"/>
        <v>6</v>
      </c>
      <c r="H43" s="1">
        <f t="shared" si="48"/>
        <v>7</v>
      </c>
      <c r="I43" s="1">
        <f t="shared" si="48"/>
        <v>8</v>
      </c>
      <c r="J43" s="1">
        <f t="shared" si="48"/>
        <v>0</v>
      </c>
      <c r="K43" s="1">
        <f t="shared" si="48"/>
        <v>0</v>
      </c>
      <c r="L43" s="1">
        <f t="shared" si="48"/>
        <v>0</v>
      </c>
      <c r="M43" s="1">
        <f t="shared" si="48"/>
        <v>0</v>
      </c>
      <c r="N43" s="1">
        <f>C18</f>
        <v>10</v>
      </c>
      <c r="O43" s="1">
        <f>G18</f>
        <v>14</v>
      </c>
      <c r="P43" s="1">
        <f>L18</f>
        <v>0</v>
      </c>
    </row>
    <row r="44" spans="2:16" hidden="1" x14ac:dyDescent="0.25">
      <c r="B44" s="1">
        <f t="shared" si="49"/>
        <v>1</v>
      </c>
      <c r="C44" s="1">
        <f t="shared" si="48"/>
        <v>2</v>
      </c>
      <c r="D44" s="1">
        <f t="shared" si="48"/>
        <v>3</v>
      </c>
      <c r="E44" s="1">
        <f t="shared" si="48"/>
        <v>4</v>
      </c>
      <c r="F44" s="1">
        <f t="shared" si="48"/>
        <v>5</v>
      </c>
      <c r="G44" s="1">
        <f t="shared" si="48"/>
        <v>6</v>
      </c>
      <c r="H44" s="1">
        <f t="shared" si="48"/>
        <v>7</v>
      </c>
      <c r="I44" s="1">
        <f t="shared" si="48"/>
        <v>8</v>
      </c>
      <c r="J44" s="1">
        <f t="shared" si="48"/>
        <v>0</v>
      </c>
      <c r="K44" s="1">
        <f t="shared" si="48"/>
        <v>0</v>
      </c>
      <c r="L44" s="1">
        <f t="shared" si="48"/>
        <v>0</v>
      </c>
      <c r="M44" s="1">
        <f t="shared" si="48"/>
        <v>0</v>
      </c>
      <c r="N44" s="1">
        <f>C18</f>
        <v>10</v>
      </c>
      <c r="O44" s="1">
        <f>H18</f>
        <v>15</v>
      </c>
      <c r="P44" s="1">
        <f>I18</f>
        <v>16</v>
      </c>
    </row>
    <row r="45" spans="2:16" hidden="1" x14ac:dyDescent="0.25">
      <c r="B45" s="1">
        <f t="shared" si="49"/>
        <v>1</v>
      </c>
      <c r="C45" s="1">
        <f t="shared" si="48"/>
        <v>2</v>
      </c>
      <c r="D45" s="1">
        <f t="shared" si="48"/>
        <v>3</v>
      </c>
      <c r="E45" s="1">
        <f t="shared" si="48"/>
        <v>4</v>
      </c>
      <c r="F45" s="1">
        <f t="shared" si="48"/>
        <v>5</v>
      </c>
      <c r="G45" s="1">
        <f t="shared" si="48"/>
        <v>6</v>
      </c>
      <c r="H45" s="1">
        <f t="shared" si="48"/>
        <v>7</v>
      </c>
      <c r="I45" s="1">
        <f t="shared" si="48"/>
        <v>8</v>
      </c>
      <c r="J45" s="1">
        <f t="shared" si="48"/>
        <v>0</v>
      </c>
      <c r="K45" s="1">
        <f t="shared" si="48"/>
        <v>0</v>
      </c>
      <c r="L45" s="1">
        <f t="shared" si="48"/>
        <v>0</v>
      </c>
      <c r="M45" s="1">
        <f t="shared" si="48"/>
        <v>0</v>
      </c>
      <c r="N45" s="1">
        <f>D18</f>
        <v>11</v>
      </c>
      <c r="O45" s="1">
        <f>E18</f>
        <v>12</v>
      </c>
      <c r="P45" s="1">
        <f>K18</f>
        <v>0</v>
      </c>
    </row>
    <row r="46" spans="2:16" hidden="1" x14ac:dyDescent="0.25">
      <c r="B46" s="1">
        <f t="shared" si="49"/>
        <v>1</v>
      </c>
      <c r="C46" s="1">
        <f t="shared" si="48"/>
        <v>2</v>
      </c>
      <c r="D46" s="1">
        <f t="shared" si="48"/>
        <v>3</v>
      </c>
      <c r="E46" s="1">
        <f t="shared" si="48"/>
        <v>4</v>
      </c>
      <c r="F46" s="1">
        <f t="shared" si="48"/>
        <v>5</v>
      </c>
      <c r="G46" s="1">
        <f t="shared" si="48"/>
        <v>6</v>
      </c>
      <c r="H46" s="1">
        <f t="shared" si="48"/>
        <v>7</v>
      </c>
      <c r="I46" s="1">
        <f t="shared" si="48"/>
        <v>8</v>
      </c>
      <c r="J46" s="1">
        <f t="shared" si="48"/>
        <v>0</v>
      </c>
      <c r="K46" s="1">
        <f t="shared" si="48"/>
        <v>0</v>
      </c>
      <c r="L46" s="1">
        <f t="shared" si="48"/>
        <v>0</v>
      </c>
      <c r="M46" s="1">
        <f t="shared" si="48"/>
        <v>0</v>
      </c>
      <c r="N46" s="1">
        <f>F18</f>
        <v>13</v>
      </c>
      <c r="O46" s="1">
        <f>G18</f>
        <v>14</v>
      </c>
      <c r="P46" s="1">
        <f>I18</f>
        <v>16</v>
      </c>
    </row>
    <row r="47" spans="2:16" hidden="1" x14ac:dyDescent="0.25">
      <c r="B47" s="1">
        <f t="shared" si="49"/>
        <v>1</v>
      </c>
      <c r="C47" s="1">
        <f t="shared" si="48"/>
        <v>2</v>
      </c>
      <c r="D47" s="1">
        <f t="shared" si="48"/>
        <v>3</v>
      </c>
      <c r="E47" s="1">
        <f t="shared" si="48"/>
        <v>4</v>
      </c>
      <c r="F47" s="1">
        <f t="shared" si="48"/>
        <v>5</v>
      </c>
      <c r="G47" s="1">
        <f t="shared" si="48"/>
        <v>6</v>
      </c>
      <c r="H47" s="1">
        <f t="shared" si="48"/>
        <v>7</v>
      </c>
      <c r="I47" s="1">
        <f t="shared" si="48"/>
        <v>8</v>
      </c>
      <c r="J47" s="1">
        <f t="shared" si="48"/>
        <v>0</v>
      </c>
      <c r="K47" s="1">
        <f t="shared" si="48"/>
        <v>0</v>
      </c>
      <c r="L47" s="1">
        <f t="shared" si="48"/>
        <v>0</v>
      </c>
      <c r="M47" s="1">
        <f t="shared" si="48"/>
        <v>0</v>
      </c>
      <c r="N47" s="1">
        <f>F18</f>
        <v>13</v>
      </c>
      <c r="O47" s="1">
        <f>H18</f>
        <v>15</v>
      </c>
      <c r="P47" s="1">
        <f>L18</f>
        <v>0</v>
      </c>
    </row>
    <row r="48" spans="2:16" hidden="1" x14ac:dyDescent="0.25">
      <c r="B48" s="1">
        <f t="shared" si="49"/>
        <v>1</v>
      </c>
      <c r="C48" s="1">
        <f t="shared" si="48"/>
        <v>2</v>
      </c>
      <c r="D48" s="1">
        <f t="shared" si="48"/>
        <v>3</v>
      </c>
      <c r="E48" s="1">
        <f t="shared" si="48"/>
        <v>4</v>
      </c>
      <c r="F48" s="1">
        <f t="shared" si="48"/>
        <v>5</v>
      </c>
      <c r="G48" s="1">
        <f t="shared" si="48"/>
        <v>6</v>
      </c>
      <c r="H48" s="1">
        <f t="shared" si="48"/>
        <v>7</v>
      </c>
      <c r="I48" s="1">
        <f t="shared" si="48"/>
        <v>8</v>
      </c>
      <c r="J48" s="1">
        <f t="shared" si="48"/>
        <v>0</v>
      </c>
      <c r="K48" s="1">
        <f t="shared" si="48"/>
        <v>0</v>
      </c>
      <c r="L48" s="1">
        <f t="shared" si="48"/>
        <v>0</v>
      </c>
      <c r="M48" s="1">
        <f t="shared" si="48"/>
        <v>0</v>
      </c>
      <c r="N48" s="1">
        <f>G18</f>
        <v>14</v>
      </c>
      <c r="O48" s="1">
        <f>H18</f>
        <v>15</v>
      </c>
      <c r="P48" s="1">
        <f>J18</f>
        <v>17</v>
      </c>
    </row>
    <row r="49" spans="2:16" hidden="1" x14ac:dyDescent="0.25">
      <c r="B49" s="1">
        <f t="shared" si="49"/>
        <v>1</v>
      </c>
      <c r="C49" s="1">
        <f t="shared" si="48"/>
        <v>2</v>
      </c>
      <c r="D49" s="1">
        <f t="shared" si="48"/>
        <v>3</v>
      </c>
      <c r="E49" s="1">
        <f t="shared" si="48"/>
        <v>4</v>
      </c>
      <c r="F49" s="1">
        <f t="shared" si="48"/>
        <v>5</v>
      </c>
      <c r="G49" s="1">
        <f t="shared" si="48"/>
        <v>6</v>
      </c>
      <c r="H49" s="1">
        <f t="shared" si="48"/>
        <v>7</v>
      </c>
      <c r="I49" s="1">
        <f t="shared" si="48"/>
        <v>8</v>
      </c>
      <c r="J49" s="1">
        <f t="shared" si="48"/>
        <v>0</v>
      </c>
      <c r="K49" s="1">
        <f t="shared" si="48"/>
        <v>0</v>
      </c>
      <c r="L49" s="1">
        <f t="shared" si="48"/>
        <v>0</v>
      </c>
      <c r="M49" s="1">
        <f t="shared" si="48"/>
        <v>0</v>
      </c>
      <c r="N49" s="1">
        <f>I18</f>
        <v>16</v>
      </c>
      <c r="O49" s="1">
        <f>J18</f>
        <v>17</v>
      </c>
      <c r="P49" s="1">
        <f>L18</f>
        <v>0</v>
      </c>
    </row>
  </sheetData>
  <sheetProtection password="E8CA" sheet="1" objects="1" scenarios="1"/>
  <mergeCells count="44">
    <mergeCell ref="A29:S29"/>
    <mergeCell ref="A30:S30"/>
    <mergeCell ref="B20:P20"/>
    <mergeCell ref="Q21:S21"/>
    <mergeCell ref="Q22:S22"/>
    <mergeCell ref="Q23:S23"/>
    <mergeCell ref="Q24:S24"/>
    <mergeCell ref="A25:S27"/>
    <mergeCell ref="Q20:S20"/>
    <mergeCell ref="AV9:AY9"/>
    <mergeCell ref="AV10:AY10"/>
    <mergeCell ref="AV11:AY11"/>
    <mergeCell ref="B15:M15"/>
    <mergeCell ref="A1:BA6"/>
    <mergeCell ref="J8:R8"/>
    <mergeCell ref="S8:V10"/>
    <mergeCell ref="AV8:BA8"/>
    <mergeCell ref="B9:D9"/>
    <mergeCell ref="E9:F9"/>
    <mergeCell ref="J9:R9"/>
    <mergeCell ref="AS8:AT8"/>
    <mergeCell ref="B17:M17"/>
    <mergeCell ref="B14:S14"/>
    <mergeCell ref="AV12:AY12"/>
    <mergeCell ref="N15:O15"/>
    <mergeCell ref="N16:O16"/>
    <mergeCell ref="N17:O17"/>
    <mergeCell ref="S11:V12"/>
    <mergeCell ref="AV13:AY13"/>
    <mergeCell ref="AS15:AT15"/>
    <mergeCell ref="AS16:AT17"/>
    <mergeCell ref="N18:O18"/>
    <mergeCell ref="P15:S15"/>
    <mergeCell ref="AV18:AY18"/>
    <mergeCell ref="AV19:AY19"/>
    <mergeCell ref="P16:S18"/>
    <mergeCell ref="AS21:AT22"/>
    <mergeCell ref="AV15:BA15"/>
    <mergeCell ref="AV16:AY16"/>
    <mergeCell ref="AS26:BA29"/>
    <mergeCell ref="AV17:AY17"/>
    <mergeCell ref="AS20:AT20"/>
    <mergeCell ref="AS18:AT18"/>
    <mergeCell ref="AS19:AT19"/>
  </mergeCells>
  <conditionalFormatting sqref="B16:I16 B18:M18 B21:P24">
    <cfRule type="expression" dxfId="15" priority="250" stopIfTrue="1">
      <formula>COUNTIF($C$11:$Q$11,B16)</formula>
    </cfRule>
  </conditionalFormatting>
  <conditionalFormatting sqref="B16:I16 B18:M18">
    <cfRule type="duplicateValues" dxfId="14" priority="249"/>
  </conditionalFormatting>
  <conditionalFormatting sqref="Y17:Y18 N16">
    <cfRule type="cellIs" dxfId="13" priority="247" operator="equal">
      <formula>14</formula>
    </cfRule>
  </conditionalFormatting>
  <conditionalFormatting sqref="BA9:BA13">
    <cfRule type="cellIs" dxfId="12" priority="243" stopIfTrue="1" operator="greaterThan">
      <formula>0</formula>
    </cfRule>
  </conditionalFormatting>
  <conditionalFormatting sqref="AS18:AT18">
    <cfRule type="cellIs" dxfId="11" priority="23" stopIfTrue="1" operator="equal">
      <formula>"Lucro"</formula>
    </cfRule>
    <cfRule type="cellIs" dxfId="10" priority="24" stopIfTrue="1" operator="equal">
      <formula>"Prejuízo"</formula>
    </cfRule>
  </conditionalFormatting>
  <conditionalFormatting sqref="Q21:Q24">
    <cfRule type="cellIs" dxfId="9" priority="19" operator="equal">
      <formula>15</formula>
    </cfRule>
    <cfRule type="cellIs" dxfId="8" priority="20" operator="equal">
      <formula>14</formula>
    </cfRule>
  </conditionalFormatting>
  <conditionalFormatting sqref="Q21:Q24">
    <cfRule type="cellIs" dxfId="7" priority="16" operator="equal">
      <formula>15</formula>
    </cfRule>
    <cfRule type="cellIs" dxfId="6" priority="17" operator="equal">
      <formula>14</formula>
    </cfRule>
    <cfRule type="cellIs" dxfId="5" priority="18" operator="between">
      <formula>11</formula>
      <formula>13</formula>
    </cfRule>
  </conditionalFormatting>
  <conditionalFormatting sqref="P16">
    <cfRule type="cellIs" dxfId="4" priority="9" operator="equal">
      <formula>15</formula>
    </cfRule>
    <cfRule type="cellIs" dxfId="3" priority="10" operator="equal">
      <formula>14</formula>
    </cfRule>
  </conditionalFormatting>
  <conditionalFormatting sqref="P16">
    <cfRule type="cellIs" dxfId="2" priority="6" operator="equal">
      <formula>15</formula>
    </cfRule>
    <cfRule type="cellIs" dxfId="1" priority="7" operator="equal">
      <formula>14</formula>
    </cfRule>
    <cfRule type="cellIs" dxfId="0" priority="8" operator="between">
      <formula>11</formula>
      <formula>13</formula>
    </cfRule>
  </conditionalFormatting>
  <hyperlinks>
    <hyperlink ref="J9" r:id="rId1"/>
    <hyperlink ref="A25" r:id="rId2"/>
    <hyperlink ref="A30" r:id="rId3" display="http://www.soloterias.net.br/p/planilha-de-estatisticas-lotofacil.html"/>
    <hyperlink ref="A30:R30" r:id="rId4" display="Planilha de análise estatística Lotofácil"/>
    <hyperlink ref="AS26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455" zoomScale="90" zoomScaleNormal="90" workbookViewId="0">
      <selection activeCell="B1460" sqref="B1460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7" customFormat="1" ht="19.5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6">
        <v>15</v>
      </c>
      <c r="S4" s="26">
        <v>14</v>
      </c>
      <c r="T4" s="26">
        <v>13</v>
      </c>
      <c r="U4" s="26">
        <v>12</v>
      </c>
      <c r="V4" s="26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41657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9">
        <v>599333.56000000006</v>
      </c>
      <c r="S1012" s="39">
        <v>1703.29</v>
      </c>
      <c r="T1012" s="39">
        <v>12.5</v>
      </c>
      <c r="U1012" s="39">
        <v>5</v>
      </c>
      <c r="V1012" s="39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8">
        <v>296150.96000000002</v>
      </c>
      <c r="S1013" s="38">
        <v>831.26</v>
      </c>
      <c r="T1013" s="38">
        <v>12.5</v>
      </c>
      <c r="U1013" s="38">
        <v>5</v>
      </c>
      <c r="V1013" s="38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9">
        <v>1814272.5</v>
      </c>
      <c r="S1014" s="39">
        <v>1021.1</v>
      </c>
      <c r="T1014" s="39">
        <v>12.5</v>
      </c>
      <c r="U1014" s="39">
        <v>5</v>
      </c>
      <c r="V1014" s="39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8">
        <v>82614.289999999994</v>
      </c>
      <c r="S1015" s="38">
        <v>286.95999999999998</v>
      </c>
      <c r="T1015" s="38">
        <v>12.5</v>
      </c>
      <c r="U1015" s="38">
        <v>5</v>
      </c>
      <c r="V1015" s="38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9">
        <v>865822.37</v>
      </c>
      <c r="S1016" s="39">
        <v>1531.51</v>
      </c>
      <c r="T1016" s="39">
        <v>12.5</v>
      </c>
      <c r="U1016" s="39">
        <v>5</v>
      </c>
      <c r="V1016" s="39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8">
        <v>672939.33</v>
      </c>
      <c r="S1017" s="38">
        <v>931.64</v>
      </c>
      <c r="T1017" s="38">
        <v>12.5</v>
      </c>
      <c r="U1017" s="38">
        <v>5</v>
      </c>
      <c r="V1017" s="38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9">
        <v>204938.93</v>
      </c>
      <c r="S1018" s="39">
        <v>629.32000000000005</v>
      </c>
      <c r="T1018" s="39">
        <v>12.5</v>
      </c>
      <c r="U1018" s="39">
        <v>5</v>
      </c>
      <c r="V1018" s="39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8">
        <v>296247.69</v>
      </c>
      <c r="S1019" s="38">
        <v>923.53</v>
      </c>
      <c r="T1019" s="38">
        <v>12.5</v>
      </c>
      <c r="U1019" s="38">
        <v>5</v>
      </c>
      <c r="V1019" s="38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9">
        <v>611929.55000000005</v>
      </c>
      <c r="S1020" s="39">
        <v>1255.24</v>
      </c>
      <c r="T1020" s="39">
        <v>12.5</v>
      </c>
      <c r="U1020" s="39">
        <v>5</v>
      </c>
      <c r="V1020" s="39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8">
        <v>417122.63</v>
      </c>
      <c r="S1021" s="38">
        <v>1363.2</v>
      </c>
      <c r="T1021" s="38">
        <v>12.5</v>
      </c>
      <c r="U1021" s="38">
        <v>5</v>
      </c>
      <c r="V1021" s="38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9">
        <v>140876.07</v>
      </c>
      <c r="S1022" s="39">
        <v>464.54</v>
      </c>
      <c r="T1022" s="39">
        <v>12.5</v>
      </c>
      <c r="U1022" s="39">
        <v>5</v>
      </c>
      <c r="V1022" s="39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8">
        <v>394426.32</v>
      </c>
      <c r="S1023" s="38">
        <v>1401</v>
      </c>
      <c r="T1023" s="38">
        <v>12.5</v>
      </c>
      <c r="U1023" s="38">
        <v>5</v>
      </c>
      <c r="V1023" s="38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9">
        <v>300401.49</v>
      </c>
      <c r="S1024" s="39">
        <v>684.87</v>
      </c>
      <c r="T1024" s="39">
        <v>12.5</v>
      </c>
      <c r="U1024" s="39">
        <v>5</v>
      </c>
      <c r="V1024" s="39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8">
        <v>916666.52</v>
      </c>
      <c r="S1025" s="38">
        <v>1314.93</v>
      </c>
      <c r="T1025" s="38">
        <v>12.5</v>
      </c>
      <c r="U1025" s="38">
        <v>5</v>
      </c>
      <c r="V1025" s="38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9">
        <v>1861269.7</v>
      </c>
      <c r="S1026" s="39">
        <v>1519.1</v>
      </c>
      <c r="T1026" s="39">
        <v>12.5</v>
      </c>
      <c r="U1026" s="39">
        <v>5</v>
      </c>
      <c r="V1026" s="39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8">
        <v>320281.55</v>
      </c>
      <c r="S1027" s="38">
        <v>885.42</v>
      </c>
      <c r="T1027" s="38">
        <v>12.5</v>
      </c>
      <c r="U1027" s="38">
        <v>5</v>
      </c>
      <c r="V1027" s="38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9">
        <v>1341782.52</v>
      </c>
      <c r="S1028" s="39">
        <v>698.8</v>
      </c>
      <c r="T1028" s="39">
        <v>12.5</v>
      </c>
      <c r="U1028" s="39">
        <v>5</v>
      </c>
      <c r="V1028" s="39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8">
        <v>378225.98</v>
      </c>
      <c r="S1029" s="38">
        <v>1102.8399999999999</v>
      </c>
      <c r="T1029" s="38">
        <v>12.5</v>
      </c>
      <c r="U1029" s="38">
        <v>5</v>
      </c>
      <c r="V1029" s="38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9">
        <v>545681.26</v>
      </c>
      <c r="S1030" s="39">
        <v>1403.08</v>
      </c>
      <c r="T1030" s="39">
        <v>12.5</v>
      </c>
      <c r="U1030" s="39">
        <v>5</v>
      </c>
      <c r="V1030" s="39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8">
        <v>78561.19</v>
      </c>
      <c r="S1031" s="38">
        <v>263.94</v>
      </c>
      <c r="T1031" s="38">
        <v>12.5</v>
      </c>
      <c r="U1031" s="38">
        <v>5</v>
      </c>
      <c r="V1031" s="38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9">
        <v>2116472.2599999998</v>
      </c>
      <c r="S1032" s="39">
        <v>1813.99</v>
      </c>
      <c r="T1032" s="39">
        <v>12.5</v>
      </c>
      <c r="U1032" s="39">
        <v>5</v>
      </c>
      <c r="V1032" s="39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8">
        <v>360165.03</v>
      </c>
      <c r="S1033" s="38">
        <v>822.41</v>
      </c>
      <c r="T1033" s="38">
        <v>12.5</v>
      </c>
      <c r="U1033" s="38">
        <v>5</v>
      </c>
      <c r="V1033" s="38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9">
        <v>676809.17</v>
      </c>
      <c r="S1034" s="39">
        <v>1257.04</v>
      </c>
      <c r="T1034" s="39">
        <v>12.5</v>
      </c>
      <c r="U1034" s="39">
        <v>5</v>
      </c>
      <c r="V1034" s="39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8">
        <v>324368.94</v>
      </c>
      <c r="S1035" s="38">
        <v>728.93</v>
      </c>
      <c r="T1035" s="38">
        <v>12.5</v>
      </c>
      <c r="U1035" s="38">
        <v>5</v>
      </c>
      <c r="V1035" s="38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9">
        <v>1362548.79</v>
      </c>
      <c r="S1036" s="39">
        <v>920</v>
      </c>
      <c r="T1036" s="39">
        <v>12.5</v>
      </c>
      <c r="U1036" s="39">
        <v>5</v>
      </c>
      <c r="V1036" s="39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8">
        <v>87481.06</v>
      </c>
      <c r="S1037" s="38">
        <v>381.16</v>
      </c>
      <c r="T1037" s="38">
        <v>12.5</v>
      </c>
      <c r="U1037" s="38">
        <v>5</v>
      </c>
      <c r="V1037" s="38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9">
        <v>91359.69</v>
      </c>
      <c r="S1038" s="39">
        <v>389.01</v>
      </c>
      <c r="T1038" s="39">
        <v>12.5</v>
      </c>
      <c r="U1038" s="39">
        <v>5</v>
      </c>
      <c r="V1038" s="39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8">
        <v>892605.72</v>
      </c>
      <c r="S1039" s="38">
        <v>1289.43</v>
      </c>
      <c r="T1039" s="38">
        <v>12.5</v>
      </c>
      <c r="U1039" s="38">
        <v>5</v>
      </c>
      <c r="V1039" s="38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9">
        <v>302397.83</v>
      </c>
      <c r="S1040" s="39">
        <v>640.27</v>
      </c>
      <c r="T1040" s="39">
        <v>12.5</v>
      </c>
      <c r="U1040" s="39">
        <v>5</v>
      </c>
      <c r="V1040" s="39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8">
        <v>342185.59</v>
      </c>
      <c r="S1041" s="38">
        <v>1132.6099999999999</v>
      </c>
      <c r="T1041" s="38">
        <v>12.5</v>
      </c>
      <c r="U1041" s="38">
        <v>5</v>
      </c>
      <c r="V1041" s="38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9">
        <v>539435.07999999996</v>
      </c>
      <c r="S1042" s="39">
        <v>1632.45</v>
      </c>
      <c r="T1042" s="39">
        <v>12.5</v>
      </c>
      <c r="U1042" s="39">
        <v>5</v>
      </c>
      <c r="V1042" s="39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8">
        <v>202302.78</v>
      </c>
      <c r="S1043" s="38">
        <v>750.41</v>
      </c>
      <c r="T1043" s="38">
        <v>12.5</v>
      </c>
      <c r="U1043" s="38">
        <v>5</v>
      </c>
      <c r="V1043" s="38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9">
        <v>584433.78</v>
      </c>
      <c r="S1044" s="39">
        <v>1293.0899999999999</v>
      </c>
      <c r="T1044" s="39">
        <v>12.5</v>
      </c>
      <c r="U1044" s="39">
        <v>5</v>
      </c>
      <c r="V1044" s="39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8">
        <v>41088.660000000003</v>
      </c>
      <c r="S1045" s="38">
        <v>160.75</v>
      </c>
      <c r="T1045" s="38">
        <v>12.5</v>
      </c>
      <c r="U1045" s="38">
        <v>5</v>
      </c>
      <c r="V1045" s="38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9">
        <v>1012165.05</v>
      </c>
      <c r="S1046" s="39">
        <v>1545.58</v>
      </c>
      <c r="T1046" s="39">
        <v>12.5</v>
      </c>
      <c r="U1046" s="39">
        <v>5</v>
      </c>
      <c r="V1046" s="39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8">
        <v>1742177.9</v>
      </c>
      <c r="S1047" s="38">
        <v>1062.1199999999999</v>
      </c>
      <c r="T1047" s="38">
        <v>12.5</v>
      </c>
      <c r="U1047" s="38">
        <v>5</v>
      </c>
      <c r="V1047" s="38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9">
        <v>325172.09000000003</v>
      </c>
      <c r="S1048" s="39">
        <v>1183.21</v>
      </c>
      <c r="T1048" s="39">
        <v>12.5</v>
      </c>
      <c r="U1048" s="39">
        <v>5</v>
      </c>
      <c r="V1048" s="39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8">
        <v>316751.59000000003</v>
      </c>
      <c r="S1049" s="38">
        <v>1762.42</v>
      </c>
      <c r="T1049" s="38">
        <v>12.5</v>
      </c>
      <c r="U1049" s="38">
        <v>5</v>
      </c>
      <c r="V1049" s="38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9">
        <v>743572.13</v>
      </c>
      <c r="S1050" s="39">
        <v>1396.77</v>
      </c>
      <c r="T1050" s="39">
        <v>12.5</v>
      </c>
      <c r="U1050" s="39">
        <v>5</v>
      </c>
      <c r="V1050" s="39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8">
        <v>385566.7</v>
      </c>
      <c r="S1051" s="38">
        <v>1471.91</v>
      </c>
      <c r="T1051" s="38">
        <v>12.5</v>
      </c>
      <c r="U1051" s="38">
        <v>5</v>
      </c>
      <c r="V1051" s="38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9">
        <v>562261.51</v>
      </c>
      <c r="S1052" s="39">
        <v>1167.6199999999999</v>
      </c>
      <c r="T1052" s="39">
        <v>12.5</v>
      </c>
      <c r="U1052" s="39">
        <v>5</v>
      </c>
      <c r="V1052" s="39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8">
        <v>844574.18</v>
      </c>
      <c r="S1053" s="38">
        <v>1484.96</v>
      </c>
      <c r="T1053" s="38">
        <v>12.5</v>
      </c>
      <c r="U1053" s="38">
        <v>5</v>
      </c>
      <c r="V1053" s="38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9">
        <v>462651.25</v>
      </c>
      <c r="S1054" s="39">
        <v>984.01</v>
      </c>
      <c r="T1054" s="39">
        <v>12.5</v>
      </c>
      <c r="U1054" s="39">
        <v>5</v>
      </c>
      <c r="V1054" s="39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8">
        <v>26807.51</v>
      </c>
      <c r="S1055" s="38">
        <v>253.81</v>
      </c>
      <c r="T1055" s="38">
        <v>12.5</v>
      </c>
      <c r="U1055" s="38">
        <v>5</v>
      </c>
      <c r="V1055" s="38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9">
        <v>1558188.66</v>
      </c>
      <c r="S1056" s="39">
        <v>1400.65</v>
      </c>
      <c r="T1056" s="39">
        <v>12.5</v>
      </c>
      <c r="U1056" s="39">
        <v>5</v>
      </c>
      <c r="V1056" s="39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8">
        <v>885469.81</v>
      </c>
      <c r="S1057" s="38">
        <v>1773.2</v>
      </c>
      <c r="T1057" s="38">
        <v>12.5</v>
      </c>
      <c r="U1057" s="38">
        <v>5</v>
      </c>
      <c r="V1057" s="38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9">
        <v>0</v>
      </c>
      <c r="S1058" s="39">
        <v>1366.15</v>
      </c>
      <c r="T1058" s="39">
        <v>15</v>
      </c>
      <c r="U1058" s="39">
        <v>6</v>
      </c>
      <c r="V1058" s="39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8">
        <v>543366.74</v>
      </c>
      <c r="S1059" s="38">
        <v>462.82</v>
      </c>
      <c r="T1059" s="38">
        <v>15</v>
      </c>
      <c r="U1059" s="38">
        <v>6</v>
      </c>
      <c r="V1059" s="38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9">
        <v>1975299.62</v>
      </c>
      <c r="S1060" s="39">
        <v>1510.02</v>
      </c>
      <c r="T1060" s="39">
        <v>15</v>
      </c>
      <c r="U1060" s="39">
        <v>6</v>
      </c>
      <c r="V1060" s="39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8">
        <v>915327.26</v>
      </c>
      <c r="S1061" s="38">
        <v>1338.9</v>
      </c>
      <c r="T1061" s="38">
        <v>15</v>
      </c>
      <c r="U1061" s="38">
        <v>6</v>
      </c>
      <c r="V1061" s="38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9">
        <v>0</v>
      </c>
      <c r="S1062" s="39">
        <v>1777.35</v>
      </c>
      <c r="T1062" s="39">
        <v>15</v>
      </c>
      <c r="U1062" s="39">
        <v>6</v>
      </c>
      <c r="V1062" s="39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8">
        <v>700543.51</v>
      </c>
      <c r="S1063" s="38">
        <v>1315.1</v>
      </c>
      <c r="T1063" s="38">
        <v>15</v>
      </c>
      <c r="U1063" s="38">
        <v>6</v>
      </c>
      <c r="V1063" s="38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9">
        <v>249774.14</v>
      </c>
      <c r="S1064" s="39">
        <v>1685.84</v>
      </c>
      <c r="T1064" s="39">
        <v>15</v>
      </c>
      <c r="U1064" s="39">
        <v>6</v>
      </c>
      <c r="V1064" s="39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8">
        <v>0</v>
      </c>
      <c r="S1065" s="38">
        <v>934.87</v>
      </c>
      <c r="T1065" s="38">
        <v>15</v>
      </c>
      <c r="U1065" s="38">
        <v>6</v>
      </c>
      <c r="V1065" s="38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9">
        <v>566496.32999999996</v>
      </c>
      <c r="S1066" s="39">
        <v>781.87</v>
      </c>
      <c r="T1066" s="39">
        <v>15</v>
      </c>
      <c r="U1066" s="39">
        <v>6</v>
      </c>
      <c r="V1066" s="39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9">
        <v>642774.01</v>
      </c>
      <c r="S1068" s="39">
        <v>1399.36</v>
      </c>
      <c r="T1068" s="39">
        <v>15</v>
      </c>
      <c r="U1068" s="39">
        <v>6</v>
      </c>
      <c r="V1068" s="39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9">
        <v>2013464.58</v>
      </c>
      <c r="S1070" s="39">
        <v>1966.75</v>
      </c>
      <c r="T1070" s="39">
        <v>15</v>
      </c>
      <c r="U1070" s="39">
        <v>6</v>
      </c>
      <c r="V1070" s="39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9">
        <v>1617102.55</v>
      </c>
      <c r="S1072" s="39">
        <v>1259.67</v>
      </c>
      <c r="T1072" s="39">
        <v>15</v>
      </c>
      <c r="U1072" s="39">
        <v>6</v>
      </c>
      <c r="V1072" s="39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9">
        <v>1563785.03</v>
      </c>
      <c r="S1074" s="39">
        <v>1541.2</v>
      </c>
      <c r="T1074" s="39">
        <v>15</v>
      </c>
      <c r="U1074" s="39">
        <v>6</v>
      </c>
      <c r="V1074" s="39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9">
        <v>204871.67999999999</v>
      </c>
      <c r="S1076" s="39">
        <v>1023.33</v>
      </c>
      <c r="T1076" s="39">
        <v>15</v>
      </c>
      <c r="U1076" s="39">
        <v>6</v>
      </c>
      <c r="V1076" s="39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9">
        <v>1843775.56</v>
      </c>
      <c r="S1078" s="39">
        <v>833.03</v>
      </c>
      <c r="T1078" s="39">
        <v>15</v>
      </c>
      <c r="U1078" s="39">
        <v>6</v>
      </c>
      <c r="V1078" s="39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39">
        <v>2044927.03</v>
      </c>
      <c r="S1312" s="39">
        <v>1634.31</v>
      </c>
      <c r="T1312" s="39">
        <v>20</v>
      </c>
      <c r="U1312" s="39">
        <v>8</v>
      </c>
      <c r="V1312" s="39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39">
        <v>758990.85</v>
      </c>
      <c r="S1314" s="39">
        <v>1706.5</v>
      </c>
      <c r="T1314" s="39">
        <v>20</v>
      </c>
      <c r="U1314" s="39">
        <v>8</v>
      </c>
      <c r="V1314" s="39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39">
        <v>940485.57</v>
      </c>
      <c r="S1318" s="39">
        <v>1781.89</v>
      </c>
      <c r="T1318" s="39">
        <v>20</v>
      </c>
      <c r="U1318" s="39">
        <v>8</v>
      </c>
      <c r="V1318" s="39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39">
        <v>905082.28</v>
      </c>
      <c r="S1320" s="39">
        <v>1869.04</v>
      </c>
      <c r="T1320" s="39">
        <v>20</v>
      </c>
      <c r="U1320" s="39">
        <v>8</v>
      </c>
      <c r="V1320" s="39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39">
        <v>440233.11</v>
      </c>
      <c r="S1322" s="39">
        <v>1552.51</v>
      </c>
      <c r="T1322" s="39">
        <v>20</v>
      </c>
      <c r="U1322" s="39">
        <v>8</v>
      </c>
      <c r="V1322" s="39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39">
        <v>666899.87</v>
      </c>
      <c r="S1324" s="39">
        <v>2619.5700000000002</v>
      </c>
      <c r="T1324" s="39">
        <v>20</v>
      </c>
      <c r="U1324" s="39">
        <v>8</v>
      </c>
      <c r="V1324" s="39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39">
        <v>665937.46</v>
      </c>
      <c r="S1326" s="39">
        <v>1460.12</v>
      </c>
      <c r="T1326" s="39">
        <v>20</v>
      </c>
      <c r="U1326" s="39">
        <v>8</v>
      </c>
      <c r="V1326" s="39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39">
        <v>833678.89</v>
      </c>
      <c r="S1328" s="39">
        <v>1346.55</v>
      </c>
      <c r="T1328" s="39">
        <v>20</v>
      </c>
      <c r="U1328" s="39">
        <v>8</v>
      </c>
      <c r="V1328" s="39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39">
        <v>1126117.01</v>
      </c>
      <c r="S1352" s="39">
        <v>3178.88</v>
      </c>
      <c r="T1352" s="39">
        <v>20</v>
      </c>
      <c r="U1352" s="39">
        <v>8</v>
      </c>
      <c r="V1352" s="39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39">
        <v>0</v>
      </c>
      <c r="S1362" s="39">
        <v>1872.29</v>
      </c>
      <c r="T1362" s="39">
        <v>20</v>
      </c>
      <c r="U1362" s="39">
        <v>8</v>
      </c>
      <c r="V1362" s="39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39">
        <v>770643.35</v>
      </c>
      <c r="S1364" s="39">
        <v>1408.5</v>
      </c>
      <c r="T1364" s="39">
        <v>20</v>
      </c>
      <c r="U1364" s="39">
        <v>8</v>
      </c>
      <c r="V1364" s="39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39">
        <v>1041679.46</v>
      </c>
      <c r="S1366" s="39">
        <v>1972.41</v>
      </c>
      <c r="T1366" s="39">
        <v>20</v>
      </c>
      <c r="U1366" s="39">
        <v>8</v>
      </c>
      <c r="V1366" s="39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39">
        <v>587109.21</v>
      </c>
      <c r="S1368" s="39">
        <v>1693.58</v>
      </c>
      <c r="T1368" s="39">
        <v>20</v>
      </c>
      <c r="U1368" s="39">
        <v>8</v>
      </c>
      <c r="V1368" s="39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39">
        <v>974026.17</v>
      </c>
      <c r="S1370" s="39">
        <v>1833.03</v>
      </c>
      <c r="T1370" s="39">
        <v>20</v>
      </c>
      <c r="U1370" s="39">
        <v>8</v>
      </c>
      <c r="V1370" s="39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39">
        <v>575167.87</v>
      </c>
      <c r="S1372" s="39">
        <v>1404.48</v>
      </c>
      <c r="T1372" s="39">
        <v>20</v>
      </c>
      <c r="U1372" s="39">
        <v>8</v>
      </c>
      <c r="V1372" s="39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39">
        <v>173084.3</v>
      </c>
      <c r="S1374" s="39">
        <v>786.77</v>
      </c>
      <c r="T1374" s="39">
        <v>20</v>
      </c>
      <c r="U1374" s="39">
        <v>8</v>
      </c>
      <c r="V1374" s="39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39">
        <v>123580.02</v>
      </c>
      <c r="S1376" s="39">
        <v>525.47</v>
      </c>
      <c r="T1376" s="39">
        <v>20</v>
      </c>
      <c r="U1376" s="39">
        <v>8</v>
      </c>
      <c r="V1376" s="39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39">
        <v>445683.1</v>
      </c>
      <c r="S1378" s="39">
        <v>1888.23</v>
      </c>
      <c r="T1378" s="39">
        <v>20</v>
      </c>
      <c r="U1378" s="39">
        <v>8</v>
      </c>
      <c r="V1378" s="39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39">
        <v>2003207.53</v>
      </c>
      <c r="S1380" s="39">
        <v>2177.9899999999998</v>
      </c>
      <c r="T1380" s="39">
        <v>20</v>
      </c>
      <c r="U1380" s="39">
        <v>8</v>
      </c>
      <c r="V1380" s="39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39">
        <v>709072.19</v>
      </c>
      <c r="S1382" s="39">
        <v>1169.53</v>
      </c>
      <c r="T1382" s="39">
        <v>20</v>
      </c>
      <c r="U1382" s="39">
        <v>8</v>
      </c>
      <c r="V1382" s="39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39">
        <v>0</v>
      </c>
      <c r="S1384" s="39">
        <v>1899.54</v>
      </c>
      <c r="T1384" s="39">
        <v>20</v>
      </c>
      <c r="U1384" s="39">
        <v>8</v>
      </c>
      <c r="V1384" s="39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39">
        <v>2605655.27</v>
      </c>
      <c r="S1386" s="39">
        <v>1992.63</v>
      </c>
      <c r="T1386" s="39">
        <v>20</v>
      </c>
      <c r="U1386" s="39">
        <v>8</v>
      </c>
      <c r="V1386" s="39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39">
        <v>889883.09</v>
      </c>
      <c r="S1388" s="39">
        <v>1459.54</v>
      </c>
      <c r="T1388" s="39">
        <v>20</v>
      </c>
      <c r="U1388" s="39">
        <v>8</v>
      </c>
      <c r="V1388" s="39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39">
        <v>303788.58</v>
      </c>
      <c r="S1400" s="39">
        <v>1322.11</v>
      </c>
      <c r="T1400" s="39">
        <v>20</v>
      </c>
      <c r="U1400" s="39">
        <v>8</v>
      </c>
      <c r="V1400" s="39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39">
        <v>425975.85</v>
      </c>
      <c r="S1402" s="39">
        <v>1846.56</v>
      </c>
      <c r="T1402" s="39">
        <v>20</v>
      </c>
      <c r="U1402" s="39">
        <v>8</v>
      </c>
      <c r="V1402" s="39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39">
        <v>539239.99</v>
      </c>
      <c r="S1404" s="39">
        <v>2242.16</v>
      </c>
      <c r="T1404" s="39">
        <v>20</v>
      </c>
      <c r="U1404" s="39">
        <v>8</v>
      </c>
      <c r="V1404" s="39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39">
        <v>1811406.15</v>
      </c>
      <c r="S1406" s="39">
        <v>1587.91</v>
      </c>
      <c r="T1406" s="39">
        <v>20</v>
      </c>
      <c r="U1406" s="39">
        <v>8</v>
      </c>
      <c r="V1406" s="39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39">
        <v>519337.65</v>
      </c>
      <c r="S1410" s="39">
        <v>1850.92</v>
      </c>
      <c r="T1410" s="39">
        <v>20</v>
      </c>
      <c r="U1410" s="39">
        <v>8</v>
      </c>
      <c r="V1410" s="39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39">
        <v>8227506.9400000004</v>
      </c>
      <c r="S1412" s="39">
        <v>1661.12</v>
      </c>
      <c r="T1412" s="39">
        <v>20</v>
      </c>
      <c r="U1412" s="39">
        <v>8</v>
      </c>
      <c r="V1412" s="39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39">
        <v>1917825.68</v>
      </c>
      <c r="S1414" s="39">
        <v>1342.35</v>
      </c>
      <c r="T1414" s="39">
        <v>20</v>
      </c>
      <c r="U1414" s="39">
        <v>8</v>
      </c>
      <c r="V1414" s="39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39">
        <v>306562.40999999997</v>
      </c>
      <c r="S1416" s="39">
        <v>1090.23</v>
      </c>
      <c r="T1416" s="39">
        <v>20</v>
      </c>
      <c r="U1416" s="39">
        <v>8</v>
      </c>
      <c r="V1416" s="39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39">
        <v>347118.94</v>
      </c>
      <c r="S1418" s="39">
        <v>801.99</v>
      </c>
      <c r="T1418" s="39">
        <v>20</v>
      </c>
      <c r="U1418" s="39">
        <v>8</v>
      </c>
      <c r="V1418" s="39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39">
        <v>1551298.05</v>
      </c>
      <c r="S1420" s="39">
        <v>1190.03</v>
      </c>
      <c r="T1420" s="39">
        <v>20</v>
      </c>
      <c r="U1420" s="39">
        <v>8</v>
      </c>
      <c r="V1420" s="39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39">
        <v>444300.08</v>
      </c>
      <c r="S1422" s="39">
        <v>1324.04</v>
      </c>
      <c r="T1422" s="39">
        <v>20</v>
      </c>
      <c r="U1422" s="39">
        <v>8</v>
      </c>
      <c r="V1422" s="39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39">
        <v>670831.75</v>
      </c>
      <c r="S1424" s="39">
        <v>1625.27</v>
      </c>
      <c r="T1424" s="39">
        <v>20</v>
      </c>
      <c r="U1424" s="39">
        <v>8</v>
      </c>
      <c r="V1424" s="39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39">
        <v>581744.73</v>
      </c>
      <c r="S1426" s="39">
        <v>1739.53</v>
      </c>
      <c r="T1426" s="39">
        <v>20</v>
      </c>
      <c r="U1426" s="39">
        <v>8</v>
      </c>
      <c r="V1426" s="39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39">
        <v>143695.63</v>
      </c>
      <c r="S1428" s="39">
        <v>403.27</v>
      </c>
      <c r="T1428" s="39">
        <v>20</v>
      </c>
      <c r="U1428" s="39">
        <v>8</v>
      </c>
      <c r="V1428" s="39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39">
        <v>365219.34</v>
      </c>
      <c r="S1430" s="39">
        <v>884.91</v>
      </c>
      <c r="T1430" s="39">
        <v>20</v>
      </c>
      <c r="U1430" s="39">
        <v>8</v>
      </c>
      <c r="V1430" s="39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39">
        <v>0</v>
      </c>
      <c r="S1432" s="39">
        <v>1813.59</v>
      </c>
      <c r="T1432" s="39">
        <v>20</v>
      </c>
      <c r="U1432" s="39">
        <v>8</v>
      </c>
      <c r="V1432" s="39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39">
        <v>778316.52</v>
      </c>
      <c r="S1434" s="39">
        <v>1777.23</v>
      </c>
      <c r="T1434" s="39">
        <v>20</v>
      </c>
      <c r="U1434" s="39">
        <v>8</v>
      </c>
      <c r="V1434" s="39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39">
        <v>408084.66</v>
      </c>
      <c r="S1436" s="39">
        <v>1896.75</v>
      </c>
      <c r="T1436" s="39">
        <v>20</v>
      </c>
      <c r="U1436" s="39">
        <v>8</v>
      </c>
      <c r="V1436" s="39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39">
        <v>384540.92</v>
      </c>
      <c r="S1438" s="39">
        <v>1012.14</v>
      </c>
      <c r="T1438" s="39">
        <v>20</v>
      </c>
      <c r="U1438" s="39">
        <v>8</v>
      </c>
      <c r="V1438" s="39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39">
        <v>4193218.85</v>
      </c>
      <c r="S1440" s="39">
        <v>1591.41</v>
      </c>
      <c r="T1440" s="39">
        <v>20</v>
      </c>
      <c r="U1440" s="39">
        <v>8</v>
      </c>
      <c r="V1440" s="39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39">
        <v>0</v>
      </c>
      <c r="S1442" s="39">
        <v>1762.37</v>
      </c>
      <c r="T1442" s="39">
        <v>20</v>
      </c>
      <c r="U1442" s="39">
        <v>8</v>
      </c>
      <c r="V1442" s="39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39">
        <v>1795194.85</v>
      </c>
      <c r="S1444" s="39">
        <v>1347.24</v>
      </c>
      <c r="T1444" s="39">
        <v>20</v>
      </c>
      <c r="U1444" s="39">
        <v>8</v>
      </c>
      <c r="V1444" s="39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39">
        <v>852233.93</v>
      </c>
      <c r="S1446" s="39">
        <v>1649.22</v>
      </c>
      <c r="T1446" s="39">
        <v>20</v>
      </c>
      <c r="U1446" s="39">
        <v>8</v>
      </c>
      <c r="V1446" s="39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39">
        <v>677563.37</v>
      </c>
      <c r="S1448" s="39">
        <v>1437.8</v>
      </c>
      <c r="T1448" s="39">
        <v>20</v>
      </c>
      <c r="U1448" s="39">
        <v>8</v>
      </c>
      <c r="V1448" s="39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39">
        <v>0</v>
      </c>
      <c r="S1450" s="39">
        <v>2203.84</v>
      </c>
      <c r="T1450" s="39">
        <v>20</v>
      </c>
      <c r="U1450" s="39">
        <v>8</v>
      </c>
      <c r="V1450" s="39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39">
        <v>862868.4</v>
      </c>
      <c r="S1452" s="39">
        <v>1751.88</v>
      </c>
      <c r="T1452" s="39">
        <v>20</v>
      </c>
      <c r="U1452" s="39">
        <v>8</v>
      </c>
      <c r="V1452" s="39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39">
        <v>1992328.2</v>
      </c>
      <c r="S1454" s="39">
        <v>1630.38</v>
      </c>
      <c r="T1454" s="39">
        <v>20</v>
      </c>
      <c r="U1454" s="39">
        <v>8</v>
      </c>
      <c r="V1454" s="39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39">
        <v>166632.69</v>
      </c>
      <c r="S1456" s="39">
        <v>573.9</v>
      </c>
      <c r="T1456" s="39">
        <v>20</v>
      </c>
      <c r="U1456" s="39">
        <v>8</v>
      </c>
      <c r="V1456" s="39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39">
        <v>1592697.16</v>
      </c>
      <c r="S1458" s="39">
        <v>1658.97</v>
      </c>
      <c r="T1458" s="39">
        <v>20</v>
      </c>
      <c r="U1458" s="39">
        <v>8</v>
      </c>
      <c r="V1458" s="39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39">
        <v>874324.31</v>
      </c>
      <c r="S1460" s="39">
        <v>1591.85</v>
      </c>
      <c r="T1460" s="39">
        <v>20</v>
      </c>
      <c r="U1460" s="39">
        <v>8</v>
      </c>
      <c r="V1460" s="39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39">
        <v>356213.76000000001</v>
      </c>
      <c r="S1462" s="39">
        <v>1683.62</v>
      </c>
      <c r="T1462" s="39">
        <v>20</v>
      </c>
      <c r="U1462" s="39">
        <v>8</v>
      </c>
      <c r="V1462" s="39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39">
        <v>1679366.25</v>
      </c>
      <c r="S1464" s="39">
        <v>1819.47</v>
      </c>
      <c r="T1464" s="39">
        <v>20</v>
      </c>
      <c r="U1464" s="39">
        <v>8</v>
      </c>
      <c r="V1464" s="39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39">
        <v>216778.01</v>
      </c>
      <c r="S1466" s="39">
        <v>1237.49</v>
      </c>
      <c r="T1466" s="39">
        <v>20</v>
      </c>
      <c r="U1466" s="39">
        <v>8</v>
      </c>
      <c r="V1466" s="39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39">
        <v>2016298.04</v>
      </c>
      <c r="S1468" s="39">
        <v>2124.66</v>
      </c>
      <c r="T1468" s="39">
        <v>20</v>
      </c>
      <c r="U1468" s="39">
        <v>8</v>
      </c>
      <c r="V1468" s="39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39">
        <v>1755067.27</v>
      </c>
      <c r="S1470" s="39">
        <v>1388.23</v>
      </c>
      <c r="T1470" s="39">
        <v>20</v>
      </c>
      <c r="U1470" s="39">
        <v>8</v>
      </c>
      <c r="V1470" s="39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39">
        <v>382413.26</v>
      </c>
      <c r="S1472" s="39">
        <v>1392.08</v>
      </c>
      <c r="T1472" s="39">
        <v>20</v>
      </c>
      <c r="U1472" s="39">
        <v>8</v>
      </c>
      <c r="V1472" s="39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39">
        <v>864924.39</v>
      </c>
      <c r="S1474" s="39">
        <v>1806.11</v>
      </c>
      <c r="T1474" s="39">
        <v>20</v>
      </c>
      <c r="U1474" s="39">
        <v>8</v>
      </c>
      <c r="V1474" s="39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39">
        <v>658198.11</v>
      </c>
      <c r="S1476" s="39">
        <v>1324.1</v>
      </c>
      <c r="T1476" s="39">
        <v>20</v>
      </c>
      <c r="U1476" s="39">
        <v>8</v>
      </c>
      <c r="V1476" s="39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39">
        <v>268592.65999999997</v>
      </c>
      <c r="S1478" s="39">
        <v>899.86</v>
      </c>
      <c r="T1478" s="39">
        <v>20</v>
      </c>
      <c r="U1478" s="39">
        <v>8</v>
      </c>
      <c r="V1478" s="39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39">
        <v>460346.72</v>
      </c>
      <c r="S1480" s="39">
        <v>1510.07</v>
      </c>
      <c r="T1480" s="39">
        <v>20</v>
      </c>
      <c r="U1480" s="39">
        <v>8</v>
      </c>
      <c r="V1480" s="39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39">
        <v>667232.51</v>
      </c>
      <c r="S1482" s="39">
        <v>1595.61</v>
      </c>
      <c r="T1482" s="39">
        <v>20</v>
      </c>
      <c r="U1482" s="39">
        <v>8</v>
      </c>
      <c r="V1482" s="39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39">
        <v>0</v>
      </c>
      <c r="S1484" s="39">
        <v>1759.95</v>
      </c>
      <c r="T1484" s="39">
        <v>20</v>
      </c>
      <c r="U1484" s="39">
        <v>8</v>
      </c>
      <c r="V1484" s="39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39">
        <v>838156.95</v>
      </c>
      <c r="S1486" s="39">
        <v>1606.82</v>
      </c>
      <c r="T1486" s="39">
        <v>20</v>
      </c>
      <c r="U1486" s="39">
        <v>8</v>
      </c>
      <c r="V1486" s="39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39">
        <v>1048630.6499999999</v>
      </c>
      <c r="S1488" s="39">
        <v>2022.92</v>
      </c>
      <c r="T1488" s="39">
        <v>20</v>
      </c>
      <c r="U1488" s="39">
        <v>8</v>
      </c>
      <c r="V1488" s="39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39">
        <v>1470685.52</v>
      </c>
      <c r="S1490" s="39">
        <v>1298.0999999999999</v>
      </c>
      <c r="T1490" s="39">
        <v>20</v>
      </c>
      <c r="U1490" s="39">
        <v>8</v>
      </c>
      <c r="V1490" s="39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39">
        <v>387339.06</v>
      </c>
      <c r="S1492" s="39">
        <v>1135.05</v>
      </c>
      <c r="T1492" s="39">
        <v>20</v>
      </c>
      <c r="U1492" s="39">
        <v>8</v>
      </c>
      <c r="V1492" s="39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39">
        <v>756297.48</v>
      </c>
      <c r="S1494" s="39">
        <v>1368.05</v>
      </c>
      <c r="T1494" s="39">
        <v>20</v>
      </c>
      <c r="U1494" s="39">
        <v>8</v>
      </c>
      <c r="V1494" s="39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39">
        <v>880277.49</v>
      </c>
      <c r="S1496" s="39">
        <v>1830.1</v>
      </c>
      <c r="T1496" s="39">
        <v>20</v>
      </c>
      <c r="U1496" s="39">
        <v>8</v>
      </c>
      <c r="V1496" s="39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39">
        <v>505284.94</v>
      </c>
      <c r="S1498" s="39">
        <v>1458</v>
      </c>
      <c r="T1498" s="39">
        <v>20</v>
      </c>
      <c r="U1498" s="39">
        <v>8</v>
      </c>
      <c r="V1498" s="39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39">
        <v>1251644.24</v>
      </c>
      <c r="S1500" s="39">
        <v>926.21</v>
      </c>
      <c r="T1500" s="39">
        <v>20</v>
      </c>
      <c r="U1500" s="39">
        <v>8</v>
      </c>
      <c r="V1500" s="39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39">
        <v>1801980.5</v>
      </c>
      <c r="S1502" s="39">
        <v>1352.33</v>
      </c>
      <c r="T1502" s="39">
        <v>20</v>
      </c>
      <c r="U1502" s="39">
        <v>8</v>
      </c>
      <c r="V1502" s="39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39">
        <v>315388.37</v>
      </c>
      <c r="S1504" s="39">
        <v>1055.57</v>
      </c>
      <c r="T1504" s="39">
        <v>20</v>
      </c>
      <c r="U1504" s="39">
        <v>8</v>
      </c>
      <c r="V1504" s="39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39">
        <v>0</v>
      </c>
      <c r="S1506" s="39">
        <v>1071.28</v>
      </c>
      <c r="T1506" s="39">
        <v>20</v>
      </c>
      <c r="U1506" s="39">
        <v>8</v>
      </c>
      <c r="V1506" s="39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39">
        <v>2703729.54</v>
      </c>
      <c r="S1508" s="39">
        <v>1241.0999999999999</v>
      </c>
      <c r="T1508" s="39">
        <v>20</v>
      </c>
      <c r="U1508" s="39">
        <v>8</v>
      </c>
      <c r="V1508" s="39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32"/>
      <c r="B1510" s="33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9"/>
      <c r="S1510" s="39"/>
      <c r="T1510" s="39"/>
      <c r="U1510" s="39"/>
      <c r="V1510" s="39"/>
    </row>
    <row r="1511" spans="1:22" x14ac:dyDescent="0.25">
      <c r="A1511" s="28"/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38"/>
      <c r="S1511" s="38"/>
      <c r="T1511" s="38"/>
      <c r="U1511" s="38"/>
      <c r="V1511" s="38"/>
    </row>
    <row r="1512" spans="1:22" x14ac:dyDescent="0.25">
      <c r="A1512" s="32"/>
      <c r="B1512" s="33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9"/>
      <c r="S1512" s="39"/>
      <c r="T1512" s="39"/>
      <c r="U1512" s="39"/>
      <c r="V1512" s="39"/>
    </row>
    <row r="1513" spans="1:22" x14ac:dyDescent="0.25">
      <c r="A1513" s="28"/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38"/>
      <c r="S1513" s="38"/>
      <c r="T1513" s="38"/>
      <c r="U1513" s="38"/>
      <c r="V1513" s="38"/>
    </row>
    <row r="1514" spans="1:22" x14ac:dyDescent="0.25">
      <c r="A1514" s="32"/>
      <c r="B1514" s="33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9"/>
      <c r="S1514" s="39"/>
      <c r="T1514" s="39"/>
      <c r="U1514" s="39"/>
      <c r="V1514" s="39"/>
    </row>
    <row r="1515" spans="1:22" x14ac:dyDescent="0.25">
      <c r="A1515" s="28"/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38"/>
      <c r="S1515" s="38"/>
      <c r="T1515" s="38"/>
      <c r="U1515" s="38"/>
      <c r="V1515" s="38"/>
    </row>
    <row r="1516" spans="1:22" x14ac:dyDescent="0.25">
      <c r="A1516" s="32"/>
      <c r="B1516" s="33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9"/>
      <c r="S1516" s="39"/>
      <c r="T1516" s="39"/>
      <c r="U1516" s="39"/>
      <c r="V1516" s="39"/>
    </row>
    <row r="1517" spans="1:22" x14ac:dyDescent="0.25">
      <c r="A1517" s="28"/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8"/>
      <c r="S1517" s="38"/>
      <c r="T1517" s="38"/>
      <c r="U1517" s="38"/>
      <c r="V1517" s="38"/>
    </row>
    <row r="1518" spans="1:22" x14ac:dyDescent="0.25">
      <c r="A1518" s="32"/>
      <c r="B1518" s="33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9"/>
      <c r="S1518" s="39"/>
      <c r="T1518" s="39"/>
      <c r="U1518" s="39"/>
      <c r="V1518" s="39"/>
    </row>
    <row r="1519" spans="1:22" x14ac:dyDescent="0.25">
      <c r="A1519" s="28"/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38"/>
      <c r="S1519" s="38"/>
      <c r="T1519" s="38"/>
      <c r="U1519" s="38"/>
      <c r="V1519" s="38"/>
    </row>
    <row r="1520" spans="1:22" x14ac:dyDescent="0.25">
      <c r="A1520" s="32"/>
      <c r="B1520" s="33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9"/>
      <c r="S1520" s="39"/>
      <c r="T1520" s="39"/>
      <c r="U1520" s="39"/>
      <c r="V1520" s="39"/>
    </row>
    <row r="1521" spans="1:22" x14ac:dyDescent="0.25">
      <c r="A1521" s="28"/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38"/>
      <c r="S1521" s="38"/>
      <c r="T1521" s="38"/>
      <c r="U1521" s="38"/>
      <c r="V1521" s="38"/>
    </row>
    <row r="1522" spans="1:22" x14ac:dyDescent="0.25">
      <c r="A1522" s="32"/>
      <c r="B1522" s="33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9"/>
      <c r="S1522" s="39"/>
      <c r="T1522" s="39"/>
      <c r="U1522" s="39"/>
      <c r="V1522" s="39"/>
    </row>
    <row r="1523" spans="1:22" x14ac:dyDescent="0.25">
      <c r="A1523" s="28"/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8"/>
      <c r="S1523" s="38"/>
      <c r="T1523" s="38"/>
      <c r="U1523" s="38"/>
      <c r="V1523" s="38"/>
    </row>
    <row r="1524" spans="1:22" x14ac:dyDescent="0.25">
      <c r="A1524" s="32"/>
      <c r="B1524" s="33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9"/>
      <c r="S1524" s="39"/>
      <c r="T1524" s="39"/>
      <c r="U1524" s="39"/>
      <c r="V1524" s="39"/>
    </row>
    <row r="1525" spans="1:22" x14ac:dyDescent="0.25">
      <c r="A1525" s="28"/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38"/>
      <c r="S1525" s="38"/>
      <c r="T1525" s="38"/>
      <c r="U1525" s="38"/>
      <c r="V1525" s="38"/>
    </row>
    <row r="1526" spans="1:22" x14ac:dyDescent="0.25">
      <c r="A1526" s="32"/>
      <c r="B1526" s="33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9"/>
      <c r="S1526" s="39"/>
      <c r="T1526" s="39"/>
      <c r="U1526" s="39"/>
      <c r="V1526" s="39"/>
    </row>
    <row r="1527" spans="1:22" x14ac:dyDescent="0.25">
      <c r="A1527" s="28"/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38"/>
      <c r="S1527" s="38"/>
      <c r="T1527" s="38"/>
      <c r="U1527" s="38"/>
      <c r="V1527" s="38"/>
    </row>
    <row r="1528" spans="1:22" x14ac:dyDescent="0.25">
      <c r="A1528" s="32"/>
      <c r="B1528" s="33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9"/>
      <c r="S1528" s="39"/>
      <c r="T1528" s="39"/>
      <c r="U1528" s="39"/>
      <c r="V1528" s="39"/>
    </row>
    <row r="1529" spans="1:22" x14ac:dyDescent="0.25">
      <c r="A1529" s="28"/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8"/>
      <c r="S1529" s="38"/>
      <c r="T1529" s="38"/>
      <c r="U1529" s="38"/>
      <c r="V1529" s="38"/>
    </row>
    <row r="1530" spans="1:22" x14ac:dyDescent="0.25">
      <c r="A1530" s="32"/>
      <c r="B1530" s="33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9"/>
      <c r="S1530" s="39"/>
      <c r="T1530" s="39"/>
      <c r="U1530" s="39"/>
      <c r="V1530" s="39"/>
    </row>
    <row r="1531" spans="1:22" x14ac:dyDescent="0.25">
      <c r="A1531" s="28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8"/>
      <c r="S1531" s="38"/>
      <c r="T1531" s="38"/>
      <c r="U1531" s="38"/>
      <c r="V1531" s="38"/>
    </row>
    <row r="1532" spans="1:22" x14ac:dyDescent="0.25">
      <c r="A1532" s="32"/>
      <c r="B1532" s="33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9"/>
      <c r="S1532" s="39"/>
      <c r="T1532" s="39"/>
      <c r="U1532" s="39"/>
      <c r="V1532" s="39"/>
    </row>
    <row r="1533" spans="1:22" x14ac:dyDescent="0.25">
      <c r="A1533" s="28"/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38"/>
      <c r="S1533" s="38"/>
      <c r="T1533" s="38"/>
      <c r="U1533" s="38"/>
      <c r="V1533" s="38"/>
    </row>
    <row r="1534" spans="1:22" x14ac:dyDescent="0.25">
      <c r="A1534" s="32"/>
      <c r="B1534" s="33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9"/>
      <c r="S1534" s="39"/>
      <c r="T1534" s="39"/>
      <c r="U1534" s="39"/>
      <c r="V1534" s="39"/>
    </row>
    <row r="1535" spans="1:22" x14ac:dyDescent="0.25">
      <c r="A1535" s="28"/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8"/>
      <c r="S1535" s="38"/>
      <c r="T1535" s="38"/>
      <c r="U1535" s="38"/>
      <c r="V1535" s="38"/>
    </row>
    <row r="1536" spans="1:22" x14ac:dyDescent="0.25">
      <c r="A1536" s="32"/>
      <c r="B1536" s="33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9"/>
      <c r="S1536" s="39"/>
      <c r="T1536" s="39"/>
      <c r="U1536" s="39"/>
      <c r="V1536" s="39"/>
    </row>
    <row r="1537" spans="1:22" x14ac:dyDescent="0.25">
      <c r="A1537" s="28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8"/>
      <c r="S1537" s="38"/>
      <c r="T1537" s="38"/>
      <c r="U1537" s="38"/>
      <c r="V1537" s="38"/>
    </row>
    <row r="1538" spans="1:22" x14ac:dyDescent="0.25">
      <c r="A1538" s="32"/>
      <c r="B1538" s="33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9"/>
      <c r="S1538" s="39"/>
      <c r="T1538" s="39"/>
      <c r="U1538" s="39"/>
      <c r="V1538" s="39"/>
    </row>
    <row r="1539" spans="1:22" x14ac:dyDescent="0.25">
      <c r="A1539" s="28"/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38"/>
      <c r="S1539" s="38"/>
      <c r="T1539" s="38"/>
      <c r="U1539" s="38"/>
      <c r="V1539" s="38"/>
    </row>
    <row r="1540" spans="1:22" x14ac:dyDescent="0.25">
      <c r="A1540" s="32"/>
      <c r="B1540" s="33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9"/>
      <c r="S1540" s="39"/>
      <c r="T1540" s="39"/>
      <c r="U1540" s="39"/>
      <c r="V1540" s="39"/>
    </row>
    <row r="1541" spans="1:22" x14ac:dyDescent="0.25">
      <c r="A1541" s="28"/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8"/>
      <c r="S1541" s="38"/>
      <c r="T1541" s="38"/>
      <c r="U1541" s="38"/>
      <c r="V1541" s="38"/>
    </row>
    <row r="1542" spans="1:22" x14ac:dyDescent="0.25">
      <c r="A1542" s="32"/>
      <c r="B1542" s="33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9"/>
      <c r="S1542" s="39"/>
      <c r="T1542" s="39"/>
      <c r="U1542" s="39"/>
      <c r="V1542" s="39"/>
    </row>
    <row r="1543" spans="1:22" x14ac:dyDescent="0.25">
      <c r="A1543" s="28"/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38"/>
      <c r="S1543" s="38"/>
      <c r="T1543" s="38"/>
      <c r="U1543" s="38"/>
      <c r="V1543" s="38"/>
    </row>
    <row r="1544" spans="1:22" x14ac:dyDescent="0.25">
      <c r="A1544" s="32"/>
      <c r="B1544" s="33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9"/>
      <c r="S1544" s="39"/>
      <c r="T1544" s="39"/>
      <c r="U1544" s="39"/>
      <c r="V1544" s="39"/>
    </row>
    <row r="1545" spans="1:22" x14ac:dyDescent="0.25">
      <c r="A1545" s="28"/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38"/>
      <c r="S1545" s="38"/>
      <c r="T1545" s="38"/>
      <c r="U1545" s="38"/>
      <c r="V1545" s="38"/>
    </row>
    <row r="1546" spans="1:22" x14ac:dyDescent="0.25">
      <c r="A1546" s="32"/>
      <c r="B1546" s="33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9"/>
      <c r="S1546" s="39"/>
      <c r="T1546" s="39"/>
      <c r="U1546" s="39"/>
      <c r="V1546" s="39"/>
    </row>
    <row r="1547" spans="1:22" x14ac:dyDescent="0.25">
      <c r="A1547" s="28"/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8"/>
      <c r="S1547" s="38"/>
      <c r="T1547" s="38"/>
      <c r="U1547" s="38"/>
      <c r="V1547" s="38"/>
    </row>
    <row r="1548" spans="1:22" x14ac:dyDescent="0.25">
      <c r="A1548" s="32"/>
      <c r="B1548" s="33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9"/>
      <c r="S1548" s="39"/>
      <c r="T1548" s="39"/>
      <c r="U1548" s="39"/>
      <c r="V1548" s="39"/>
    </row>
    <row r="1549" spans="1:22" x14ac:dyDescent="0.25">
      <c r="A1549" s="28"/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38"/>
      <c r="S1549" s="38"/>
      <c r="T1549" s="38"/>
      <c r="U1549" s="38"/>
      <c r="V1549" s="38"/>
    </row>
    <row r="1550" spans="1:22" x14ac:dyDescent="0.25">
      <c r="A1550" s="32"/>
      <c r="B1550" s="33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9"/>
      <c r="S1550" s="39"/>
      <c r="T1550" s="39"/>
      <c r="U1550" s="39"/>
      <c r="V1550" s="39"/>
    </row>
    <row r="1551" spans="1:22" x14ac:dyDescent="0.25">
      <c r="A1551" s="28"/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38"/>
      <c r="S1551" s="38"/>
      <c r="T1551" s="38"/>
      <c r="U1551" s="38"/>
      <c r="V1551" s="38"/>
    </row>
    <row r="1552" spans="1:22" x14ac:dyDescent="0.25">
      <c r="A1552" s="32"/>
      <c r="B1552" s="33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9"/>
      <c r="S1552" s="39"/>
      <c r="T1552" s="39"/>
      <c r="U1552" s="39"/>
      <c r="V1552" s="39"/>
    </row>
    <row r="1553" spans="1:22" x14ac:dyDescent="0.25">
      <c r="A1553" s="28"/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38"/>
      <c r="S1553" s="38"/>
      <c r="T1553" s="38"/>
      <c r="U1553" s="38"/>
      <c r="V1553" s="38"/>
    </row>
    <row r="1554" spans="1:22" x14ac:dyDescent="0.25">
      <c r="A1554" s="32"/>
      <c r="B1554" s="33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9"/>
      <c r="S1554" s="39"/>
      <c r="T1554" s="39"/>
      <c r="U1554" s="39"/>
      <c r="V1554" s="39"/>
    </row>
    <row r="1555" spans="1:22" x14ac:dyDescent="0.25">
      <c r="A1555" s="28"/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8"/>
      <c r="S1555" s="38"/>
      <c r="T1555" s="38"/>
      <c r="U1555" s="38"/>
      <c r="V1555" s="38"/>
    </row>
    <row r="1556" spans="1:22" x14ac:dyDescent="0.25">
      <c r="A1556" s="32"/>
      <c r="B1556" s="33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9"/>
      <c r="S1556" s="39"/>
      <c r="T1556" s="39"/>
      <c r="U1556" s="39"/>
      <c r="V1556" s="39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17-15-14-15=04 - 8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2017-04-30T00:46:01Z</dcterms:modified>
</cp:coreProperties>
</file>