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resupuesto Anual" sheetId="4" r:id="rId1"/>
    <sheet name="Final" sheetId="1" r:id="rId2"/>
  </sheets>
  <calcPr calcId="144525"/>
</workbook>
</file>

<file path=xl/calcChain.xml><?xml version="1.0" encoding="utf-8"?>
<calcChain xmlns="http://schemas.openxmlformats.org/spreadsheetml/2006/main">
  <c r="R12" i="1" l="1"/>
  <c r="N12" i="1"/>
  <c r="J12" i="1"/>
  <c r="F12" i="1"/>
  <c r="S12" i="1" s="1"/>
  <c r="D11" i="1"/>
  <c r="D13" i="1" s="1"/>
  <c r="D14" i="1" s="1"/>
  <c r="D16" i="1" s="1"/>
  <c r="H11" i="1"/>
  <c r="H13" i="1" s="1"/>
  <c r="H14" i="1" s="1"/>
  <c r="H16" i="1" s="1"/>
  <c r="L11" i="1"/>
  <c r="L13" i="1" s="1"/>
  <c r="L14" i="1" s="1"/>
  <c r="L16" i="1" s="1"/>
  <c r="P11" i="1"/>
  <c r="P13" i="1" s="1"/>
  <c r="P14" i="1" s="1"/>
  <c r="P16" i="1" s="1"/>
  <c r="C11" i="1"/>
  <c r="C13" i="1" s="1"/>
  <c r="D10" i="1"/>
  <c r="E10" i="1"/>
  <c r="G10" i="1"/>
  <c r="H10" i="1"/>
  <c r="I10" i="1"/>
  <c r="K10" i="1"/>
  <c r="L10" i="1"/>
  <c r="M10" i="1"/>
  <c r="O10" i="1"/>
  <c r="P10" i="1"/>
  <c r="Q10" i="1"/>
  <c r="C10" i="1"/>
  <c r="C14" i="1" s="1"/>
  <c r="R8" i="1"/>
  <c r="R9" i="1"/>
  <c r="R7" i="1"/>
  <c r="R10" i="1" s="1"/>
  <c r="N8" i="1"/>
  <c r="N9" i="1"/>
  <c r="N7" i="1"/>
  <c r="N10" i="1" s="1"/>
  <c r="J8" i="1"/>
  <c r="J9" i="1"/>
  <c r="J7" i="1"/>
  <c r="J10" i="1" s="1"/>
  <c r="F8" i="1"/>
  <c r="S8" i="1" s="1"/>
  <c r="F9" i="1"/>
  <c r="S9" i="1" s="1"/>
  <c r="F7" i="1"/>
  <c r="F10" i="1" s="1"/>
  <c r="J11" i="1" l="1"/>
  <c r="J13" i="1" s="1"/>
  <c r="J14" i="1" s="1"/>
  <c r="F11" i="1"/>
  <c r="F13" i="1" s="1"/>
  <c r="F14" i="1" s="1"/>
  <c r="C16" i="1"/>
  <c r="C15" i="1"/>
  <c r="R11" i="1"/>
  <c r="R13" i="1" s="1"/>
  <c r="R14" i="1" s="1"/>
  <c r="Q14" i="1"/>
  <c r="Q16" i="1" s="1"/>
  <c r="N11" i="1"/>
  <c r="N13" i="1" s="1"/>
  <c r="N14" i="1" s="1"/>
  <c r="O11" i="1"/>
  <c r="O13" i="1" s="1"/>
  <c r="O14" i="1" s="1"/>
  <c r="K11" i="1"/>
  <c r="K13" i="1" s="1"/>
  <c r="K14" i="1" s="1"/>
  <c r="G11" i="1"/>
  <c r="G13" i="1" s="1"/>
  <c r="G14" i="1" s="1"/>
  <c r="S7" i="1"/>
  <c r="Q11" i="1"/>
  <c r="Q13" i="1" s="1"/>
  <c r="M11" i="1"/>
  <c r="M13" i="1" s="1"/>
  <c r="M14" i="1" s="1"/>
  <c r="I11" i="1"/>
  <c r="I13" i="1" s="1"/>
  <c r="I14" i="1" s="1"/>
  <c r="E11" i="1"/>
  <c r="E13" i="1" s="1"/>
  <c r="E14" i="1" s="1"/>
  <c r="P15" i="1"/>
  <c r="L15" i="1"/>
  <c r="H15" i="1"/>
  <c r="D15" i="1"/>
  <c r="I16" i="1" l="1"/>
  <c r="I15" i="1"/>
  <c r="G15" i="1"/>
  <c r="G16" i="1"/>
  <c r="F16" i="1"/>
  <c r="F15" i="1"/>
  <c r="M16" i="1"/>
  <c r="M15" i="1"/>
  <c r="K15" i="1"/>
  <c r="K16" i="1"/>
  <c r="R15" i="1"/>
  <c r="R16" i="1"/>
  <c r="J15" i="1"/>
  <c r="J16" i="1"/>
  <c r="O15" i="1"/>
  <c r="O16" i="1"/>
  <c r="E16" i="1"/>
  <c r="E15" i="1"/>
  <c r="N16" i="1"/>
  <c r="N15" i="1"/>
  <c r="Q15" i="1"/>
  <c r="S10" i="1"/>
  <c r="T7" i="1"/>
  <c r="S11" i="1" l="1"/>
  <c r="T8" i="1"/>
  <c r="T9" i="1"/>
  <c r="T10" i="1" s="1"/>
  <c r="S13" i="1" l="1"/>
  <c r="T12" i="1" l="1"/>
  <c r="S14" i="1"/>
  <c r="T11" i="1"/>
  <c r="S15" i="1" l="1"/>
  <c r="S16" i="1"/>
  <c r="T13" i="1"/>
</calcChain>
</file>

<file path=xl/sharedStrings.xml><?xml version="1.0" encoding="utf-8"?>
<sst xmlns="http://schemas.openxmlformats.org/spreadsheetml/2006/main" count="88" uniqueCount="43">
  <si>
    <t>Ripley</t>
  </si>
  <si>
    <t>Lo mejor de 5 Continentes</t>
  </si>
  <si>
    <t>Millones de Soles</t>
  </si>
  <si>
    <t>Ene</t>
  </si>
  <si>
    <t>Feb</t>
  </si>
  <si>
    <t>Mar</t>
  </si>
  <si>
    <t>Trim1</t>
  </si>
  <si>
    <t>Abr</t>
  </si>
  <si>
    <t>May</t>
  </si>
  <si>
    <t>Jun</t>
  </si>
  <si>
    <t>Trim2</t>
  </si>
  <si>
    <t>Jul</t>
  </si>
  <si>
    <t>Ago</t>
  </si>
  <si>
    <t>Sep</t>
  </si>
  <si>
    <t>Trim3</t>
  </si>
  <si>
    <t>Oct</t>
  </si>
  <si>
    <t>Nov</t>
  </si>
  <si>
    <t>Dic</t>
  </si>
  <si>
    <t>Trim4</t>
  </si>
  <si>
    <t>Total Anual</t>
  </si>
  <si>
    <t>% Anual</t>
  </si>
  <si>
    <t>San Miguel</t>
  </si>
  <si>
    <t>Miraflores</t>
  </si>
  <si>
    <t>Surco</t>
  </si>
  <si>
    <t>Total Ingresos</t>
  </si>
  <si>
    <t>Gastos Varios</t>
  </si>
  <si>
    <t>Total Egresos</t>
  </si>
  <si>
    <t>Utilidad S/.</t>
  </si>
  <si>
    <t>Utilidad $</t>
  </si>
  <si>
    <t>% Utilidad</t>
  </si>
  <si>
    <t xml:space="preserve">   </t>
  </si>
  <si>
    <t>Tipo de Cambio $</t>
  </si>
  <si>
    <t>PRESUPUESTO ANUAL 2010</t>
  </si>
  <si>
    <t xml:space="preserve">Gastos Adm. </t>
  </si>
  <si>
    <t xml:space="preserve">Representar </t>
  </si>
  <si>
    <t>Total de ingresos anual por sucursal</t>
  </si>
  <si>
    <t>% Anual de ingresos por sucursal</t>
  </si>
  <si>
    <t>Resumen Ingresos de sucursales por trimestres</t>
  </si>
  <si>
    <t>Ingresos de sucursales del 1er trimestre</t>
  </si>
  <si>
    <t>Ingresos de sucursales del 2do trimestre</t>
  </si>
  <si>
    <t>Ingresos de sucursales del 3er trimestre</t>
  </si>
  <si>
    <t>Ingresos de sucursales del  4to trimestre</t>
  </si>
  <si>
    <t>Resumen Egresos de sucursales por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</si>
</sst>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$&quot;#,##0.00;[Red]\-&quot;$&quot;#,##0.00"/>
    <numFmt numFmtId="165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36"/>
      <color theme="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3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/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2" fontId="3" fillId="5" borderId="2" xfId="0" applyNumberFormat="1" applyFont="1" applyFill="1" applyBorder="1"/>
    <xf numFmtId="2" fontId="3" fillId="7" borderId="1" xfId="0" applyNumberFormat="1" applyFont="1" applyFill="1" applyBorder="1"/>
    <xf numFmtId="2" fontId="3" fillId="4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9" fillId="0" borderId="0" xfId="0" applyFont="1"/>
    <xf numFmtId="0" fontId="9" fillId="5" borderId="2" xfId="0" applyFont="1" applyFill="1" applyBorder="1"/>
    <xf numFmtId="0" fontId="9" fillId="7" borderId="1" xfId="0" applyFont="1" applyFill="1" applyBorder="1"/>
    <xf numFmtId="0" fontId="9" fillId="4" borderId="1" xfId="0" applyFont="1" applyFill="1" applyBorder="1"/>
    <xf numFmtId="0" fontId="9" fillId="6" borderId="2" xfId="0" applyFont="1" applyFill="1" applyBorder="1"/>
    <xf numFmtId="9" fontId="3" fillId="6" borderId="2" xfId="0" applyNumberFormat="1" applyFont="1" applyFill="1" applyBorder="1"/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9" fontId="0" fillId="0" borderId="3" xfId="0" applyNumberFormat="1" applyBorder="1"/>
    <xf numFmtId="9" fontId="3" fillId="0" borderId="0" xfId="0" applyNumberFormat="1" applyFont="1"/>
    <xf numFmtId="9" fontId="3" fillId="5" borderId="2" xfId="0" applyNumberFormat="1" applyFont="1" applyFill="1" applyBorder="1"/>
    <xf numFmtId="9" fontId="3" fillId="7" borderId="1" xfId="0" applyNumberFormat="1" applyFont="1" applyFill="1" applyBorder="1"/>
    <xf numFmtId="9" fontId="3" fillId="4" borderId="1" xfId="0" applyNumberFormat="1" applyFont="1" applyFill="1" applyBorder="1"/>
    <xf numFmtId="0" fontId="3" fillId="0" borderId="0" xfId="0" applyNumberFormat="1" applyFont="1"/>
    <xf numFmtId="0" fontId="3" fillId="5" borderId="2" xfId="0" applyNumberFormat="1" applyFont="1" applyFill="1" applyBorder="1"/>
    <xf numFmtId="0" fontId="3" fillId="7" borderId="1" xfId="0" applyNumberFormat="1" applyFont="1" applyFill="1" applyBorder="1"/>
    <xf numFmtId="0" fontId="3" fillId="4" borderId="1" xfId="0" applyNumberFormat="1" applyFont="1" applyFill="1" applyBorder="1"/>
    <xf numFmtId="0" fontId="3" fillId="6" borderId="2" xfId="0" applyNumberFormat="1" applyFont="1" applyFill="1" applyBorder="1"/>
    <xf numFmtId="0" fontId="0" fillId="0" borderId="0" xfId="0" applyNumberFormat="1"/>
  </cellXfs>
  <cellStyles count="12">
    <cellStyle name="Comma [0]" xfId="2"/>
    <cellStyle name="Comma [0] 2" xfId="8"/>
    <cellStyle name="Currency [0]" xfId="3"/>
    <cellStyle name="Currency [0] 2" xfId="9"/>
    <cellStyle name="Currency_Macro1" xfId="4"/>
    <cellStyle name="Millares 2" xfId="5"/>
    <cellStyle name="Millares 3" xfId="10"/>
    <cellStyle name="Normal" xfId="0" builtinId="0"/>
    <cellStyle name="Normal 2" xfId="1"/>
    <cellStyle name="Normal 3" xfId="7"/>
    <cellStyle name="Porcentaje 2" xfId="6"/>
    <cellStyle name="Porcentaj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RESUMEN</a:t>
            </a:r>
            <a:r>
              <a:rPr lang="es-PE" baseline="0"/>
              <a:t> DE INGRESOS TRIMESTRALES</a:t>
            </a:r>
            <a:endParaRPr lang="es-PE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Final!$B$7</c:f>
              <c:strCache>
                <c:ptCount val="1"/>
                <c:pt idx="0">
                  <c:v>San Miguel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(Final!$F$6,Final!$J$6,Final!$N$6,Final!$R$6)</c:f>
              <c:strCache>
                <c:ptCount val="4"/>
                <c:pt idx="0">
                  <c:v>Trim1</c:v>
                </c:pt>
                <c:pt idx="1">
                  <c:v>Trim2</c:v>
                </c:pt>
                <c:pt idx="2">
                  <c:v>Trim3</c:v>
                </c:pt>
                <c:pt idx="3">
                  <c:v>Trim4</c:v>
                </c:pt>
              </c:strCache>
            </c:strRef>
          </c:cat>
          <c:val>
            <c:numRef>
              <c:f>(Final!$F$7,Final!$J$7,Final!$N$7,Final!$R$7)</c:f>
              <c:numCache>
                <c:formatCode>0.00</c:formatCode>
                <c:ptCount val="4"/>
                <c:pt idx="0">
                  <c:v>2650</c:v>
                </c:pt>
                <c:pt idx="1">
                  <c:v>2700</c:v>
                </c:pt>
                <c:pt idx="2">
                  <c:v>3100</c:v>
                </c:pt>
                <c:pt idx="3">
                  <c:v>3310</c:v>
                </c:pt>
              </c:numCache>
            </c:numRef>
          </c:val>
        </c:ser>
        <c:ser>
          <c:idx val="1"/>
          <c:order val="1"/>
          <c:tx>
            <c:strRef>
              <c:f>Final!$B$8</c:f>
              <c:strCache>
                <c:ptCount val="1"/>
                <c:pt idx="0">
                  <c:v>Miraflores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(Final!$F$6,Final!$J$6,Final!$N$6,Final!$R$6)</c:f>
              <c:strCache>
                <c:ptCount val="4"/>
                <c:pt idx="0">
                  <c:v>Trim1</c:v>
                </c:pt>
                <c:pt idx="1">
                  <c:v>Trim2</c:v>
                </c:pt>
                <c:pt idx="2">
                  <c:v>Trim3</c:v>
                </c:pt>
                <c:pt idx="3">
                  <c:v>Trim4</c:v>
                </c:pt>
              </c:strCache>
            </c:strRef>
          </c:cat>
          <c:val>
            <c:numRef>
              <c:f>(Final!$F$8,Final!$J$8,Final!$N$8,Final!$R$8)</c:f>
              <c:numCache>
                <c:formatCode>0.00</c:formatCode>
                <c:ptCount val="4"/>
                <c:pt idx="0">
                  <c:v>3420</c:v>
                </c:pt>
                <c:pt idx="1">
                  <c:v>4150</c:v>
                </c:pt>
                <c:pt idx="2">
                  <c:v>4600</c:v>
                </c:pt>
                <c:pt idx="3">
                  <c:v>4900</c:v>
                </c:pt>
              </c:numCache>
            </c:numRef>
          </c:val>
        </c:ser>
        <c:ser>
          <c:idx val="2"/>
          <c:order val="2"/>
          <c:tx>
            <c:strRef>
              <c:f>Final!$B$9</c:f>
              <c:strCache>
                <c:ptCount val="1"/>
                <c:pt idx="0">
                  <c:v>Surco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(Final!$F$6,Final!$J$6,Final!$N$6,Final!$R$6)</c:f>
              <c:strCache>
                <c:ptCount val="4"/>
                <c:pt idx="0">
                  <c:v>Trim1</c:v>
                </c:pt>
                <c:pt idx="1">
                  <c:v>Trim2</c:v>
                </c:pt>
                <c:pt idx="2">
                  <c:v>Trim3</c:v>
                </c:pt>
                <c:pt idx="3">
                  <c:v>Trim4</c:v>
                </c:pt>
              </c:strCache>
            </c:strRef>
          </c:cat>
          <c:val>
            <c:numRef>
              <c:f>(Final!$F$9,Final!$J$9,Final!$N$9,Final!$R$9)</c:f>
              <c:numCache>
                <c:formatCode>0.00</c:formatCode>
                <c:ptCount val="4"/>
                <c:pt idx="0">
                  <c:v>3600</c:v>
                </c:pt>
                <c:pt idx="1">
                  <c:v>4500</c:v>
                </c:pt>
                <c:pt idx="2">
                  <c:v>5400</c:v>
                </c:pt>
                <c:pt idx="3">
                  <c:v>6450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497856"/>
        <c:axId val="77499392"/>
        <c:axId val="0"/>
      </c:bar3DChart>
      <c:catAx>
        <c:axId val="77497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7499392"/>
        <c:crosses val="autoZero"/>
        <c:auto val="1"/>
        <c:lblAlgn val="ctr"/>
        <c:lblOffset val="100"/>
        <c:noMultiLvlLbl val="0"/>
      </c:catAx>
      <c:valAx>
        <c:axId val="7749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INGRESOS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7497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RESUMEN</a:t>
            </a:r>
            <a:r>
              <a:rPr lang="es-PE" baseline="0"/>
              <a:t> DE EGRESOS TRIMESTRALES</a:t>
            </a:r>
            <a:endParaRPr lang="es-PE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Final!$B$11</c:f>
              <c:strCache>
                <c:ptCount val="1"/>
                <c:pt idx="0">
                  <c:v>Gastos Adm.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(Final!$F$11,Final!$J$11,Final!$N$11,Final!$R$11)</c:f>
              <c:numCache>
                <c:formatCode>0.00</c:formatCode>
                <c:ptCount val="4"/>
                <c:pt idx="0">
                  <c:v>967</c:v>
                </c:pt>
                <c:pt idx="1">
                  <c:v>1135</c:v>
                </c:pt>
                <c:pt idx="2">
                  <c:v>1310</c:v>
                </c:pt>
                <c:pt idx="3">
                  <c:v>1466</c:v>
                </c:pt>
              </c:numCache>
            </c:numRef>
          </c:val>
        </c:ser>
        <c:ser>
          <c:idx val="1"/>
          <c:order val="1"/>
          <c:tx>
            <c:strRef>
              <c:f>Final!$B$12</c:f>
              <c:strCache>
                <c:ptCount val="1"/>
                <c:pt idx="0">
                  <c:v>Gastos Varios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(Final!$F$12,Final!$J$12,Final!$N$12,Final!$R$12)</c:f>
              <c:numCache>
                <c:formatCode>0.00</c:formatCode>
                <c:ptCount val="4"/>
                <c:pt idx="0">
                  <c:v>1300</c:v>
                </c:pt>
                <c:pt idx="1">
                  <c:v>1600</c:v>
                </c:pt>
                <c:pt idx="2">
                  <c:v>5320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444160"/>
        <c:axId val="94544256"/>
        <c:axId val="0"/>
      </c:bar3DChart>
      <c:catAx>
        <c:axId val="94444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4544256"/>
        <c:crosses val="autoZero"/>
        <c:auto val="1"/>
        <c:lblAlgn val="ctr"/>
        <c:lblOffset val="100"/>
        <c:noMultiLvlLbl val="0"/>
      </c:catAx>
      <c:valAx>
        <c:axId val="94544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EGRESOS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4444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ANUAL DE INGRESOS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Final!$S$6</c:f>
              <c:strCache>
                <c:ptCount val="1"/>
                <c:pt idx="0">
                  <c:v>Total Anual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1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Final!$B$7:$B$9</c:f>
              <c:strCache>
                <c:ptCount val="3"/>
                <c:pt idx="0">
                  <c:v>San Miguel</c:v>
                </c:pt>
                <c:pt idx="1">
                  <c:v>Miraflores</c:v>
                </c:pt>
                <c:pt idx="2">
                  <c:v>Surco</c:v>
                </c:pt>
              </c:strCache>
            </c:strRef>
          </c:cat>
          <c:val>
            <c:numRef>
              <c:f>Final!$S$7:$S$9</c:f>
              <c:numCache>
                <c:formatCode>0.00</c:formatCode>
                <c:ptCount val="3"/>
                <c:pt idx="0">
                  <c:v>11760</c:v>
                </c:pt>
                <c:pt idx="1">
                  <c:v>17070</c:v>
                </c:pt>
                <c:pt idx="2">
                  <c:v>19950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1531648"/>
        <c:axId val="101533184"/>
        <c:axId val="0"/>
      </c:bar3DChart>
      <c:catAx>
        <c:axId val="10153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533184"/>
        <c:crosses val="autoZero"/>
        <c:auto val="1"/>
        <c:lblAlgn val="ctr"/>
        <c:lblOffset val="100"/>
        <c:noMultiLvlLbl val="0"/>
      </c:catAx>
      <c:valAx>
        <c:axId val="101533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53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INGRESOS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Final!$T$6</c:f>
              <c:strCache>
                <c:ptCount val="1"/>
                <c:pt idx="0">
                  <c:v>% Anual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8343035022053088E-2"/>
                  <c:y val="-2.2820926850454829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21988408046768E-2"/>
                  <c:y val="-4.9599196122258426E-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078318707776791"/>
                  <c:y val="-6.175875495802795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showLegendKey val="1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Final!$B$7:$B$9</c:f>
              <c:strCache>
                <c:ptCount val="3"/>
                <c:pt idx="0">
                  <c:v>San Miguel</c:v>
                </c:pt>
                <c:pt idx="1">
                  <c:v>Miraflores</c:v>
                </c:pt>
                <c:pt idx="2">
                  <c:v>Surco</c:v>
                </c:pt>
              </c:strCache>
            </c:strRef>
          </c:cat>
          <c:val>
            <c:numRef>
              <c:f>Final!$T$7:$T$9</c:f>
              <c:numCache>
                <c:formatCode>0%</c:formatCode>
                <c:ptCount val="3"/>
                <c:pt idx="0">
                  <c:v>0.24108241082410825</c:v>
                </c:pt>
                <c:pt idx="1">
                  <c:v>0.34993849938499383</c:v>
                </c:pt>
                <c:pt idx="2">
                  <c:v>0.40897908979089792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INGRESOS</a:t>
            </a:r>
            <a:r>
              <a:rPr lang="es-PE" baseline="0"/>
              <a:t> - 1ER TRIMESTRE</a:t>
            </a:r>
            <a:endParaRPr lang="es-P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Final!$B$7</c:f>
              <c:strCache>
                <c:ptCount val="1"/>
                <c:pt idx="0">
                  <c:v>San Miguel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Final!$C$6:$E$6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Final!$C$7:$E$7</c:f>
              <c:numCache>
                <c:formatCode>0.00</c:formatCode>
                <c:ptCount val="3"/>
                <c:pt idx="0">
                  <c:v>850</c:v>
                </c:pt>
                <c:pt idx="1">
                  <c:v>1050</c:v>
                </c:pt>
                <c:pt idx="2">
                  <c:v>750</c:v>
                </c:pt>
              </c:numCache>
            </c:numRef>
          </c:val>
        </c:ser>
        <c:ser>
          <c:idx val="1"/>
          <c:order val="1"/>
          <c:tx>
            <c:strRef>
              <c:f>Final!$B$8</c:f>
              <c:strCache>
                <c:ptCount val="1"/>
                <c:pt idx="0">
                  <c:v>Miraflores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Final!$C$6:$E$6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Final!$C$8:$E$8</c:f>
              <c:numCache>
                <c:formatCode>0.00</c:formatCode>
                <c:ptCount val="3"/>
                <c:pt idx="0">
                  <c:v>920</c:v>
                </c:pt>
                <c:pt idx="1">
                  <c:v>1200</c:v>
                </c:pt>
                <c:pt idx="2">
                  <c:v>1300</c:v>
                </c:pt>
              </c:numCache>
            </c:numRef>
          </c:val>
        </c:ser>
        <c:ser>
          <c:idx val="2"/>
          <c:order val="2"/>
          <c:tx>
            <c:strRef>
              <c:f>Final!$B$9</c:f>
              <c:strCache>
                <c:ptCount val="1"/>
                <c:pt idx="0">
                  <c:v>Surco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Final!$C$6:$E$6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Final!$C$9:$E$9</c:f>
              <c:numCache>
                <c:formatCode>0.00</c:formatCode>
                <c:ptCount val="3"/>
                <c:pt idx="0">
                  <c:v>1200</c:v>
                </c:pt>
                <c:pt idx="1">
                  <c:v>1300</c:v>
                </c:pt>
                <c:pt idx="2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75744"/>
        <c:axId val="141496320"/>
      </c:barChart>
      <c:catAx>
        <c:axId val="1413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MESES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1496320"/>
        <c:crosses val="autoZero"/>
        <c:auto val="1"/>
        <c:lblAlgn val="ctr"/>
        <c:lblOffset val="100"/>
        <c:noMultiLvlLbl val="0"/>
      </c:catAx>
      <c:valAx>
        <c:axId val="141496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INGRESOS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137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INGRESOS - 2DO TRIMESTRE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Final!$B$7</c:f>
              <c:strCache>
                <c:ptCount val="1"/>
                <c:pt idx="0">
                  <c:v>San Miguel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Final!$G$6:$I$6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Final!$G$7:$I$7</c:f>
              <c:numCache>
                <c:formatCode>0.00</c:formatCode>
                <c:ptCount val="3"/>
                <c:pt idx="0">
                  <c:v>820</c:v>
                </c:pt>
                <c:pt idx="1">
                  <c:v>930</c:v>
                </c:pt>
                <c:pt idx="2">
                  <c:v>950</c:v>
                </c:pt>
              </c:numCache>
            </c:numRef>
          </c:val>
        </c:ser>
        <c:ser>
          <c:idx val="1"/>
          <c:order val="1"/>
          <c:tx>
            <c:strRef>
              <c:f>Final!$B$8</c:f>
              <c:strCache>
                <c:ptCount val="1"/>
                <c:pt idx="0">
                  <c:v>Miraflores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Final!$G$6:$I$6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Final!$G$8:$I$8</c:f>
              <c:numCache>
                <c:formatCode>0.00</c:formatCode>
                <c:ptCount val="3"/>
                <c:pt idx="0">
                  <c:v>1500</c:v>
                </c:pt>
                <c:pt idx="1">
                  <c:v>1400</c:v>
                </c:pt>
                <c:pt idx="2">
                  <c:v>1250</c:v>
                </c:pt>
              </c:numCache>
            </c:numRef>
          </c:val>
        </c:ser>
        <c:ser>
          <c:idx val="2"/>
          <c:order val="2"/>
          <c:tx>
            <c:strRef>
              <c:f>Final!$B$9</c:f>
              <c:strCache>
                <c:ptCount val="1"/>
                <c:pt idx="0">
                  <c:v>Surco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Final!$G$6:$I$6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Final!$G$9:$I$9</c:f>
              <c:numCache>
                <c:formatCode>0.00</c:formatCode>
                <c:ptCount val="3"/>
                <c:pt idx="0">
                  <c:v>1600</c:v>
                </c:pt>
                <c:pt idx="1">
                  <c:v>1400</c:v>
                </c:pt>
                <c:pt idx="2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6864"/>
        <c:axId val="97248000"/>
      </c:barChart>
      <c:catAx>
        <c:axId val="9723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MESES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7248000"/>
        <c:crosses val="autoZero"/>
        <c:auto val="1"/>
        <c:lblAlgn val="ctr"/>
        <c:lblOffset val="100"/>
        <c:noMultiLvlLbl val="0"/>
      </c:catAx>
      <c:valAx>
        <c:axId val="97248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INGRESOS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23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INGRESOS</a:t>
            </a:r>
            <a:r>
              <a:rPr lang="es-PE" baseline="0"/>
              <a:t> - 3ER TRIMESTRE</a:t>
            </a:r>
            <a:endParaRPr lang="es-P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Final!$B$7</c:f>
              <c:strCache>
                <c:ptCount val="1"/>
                <c:pt idx="0">
                  <c:v>San Miguel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Final!$K$6:$M$6</c:f>
              <c:strCache>
                <c:ptCount val="3"/>
                <c:pt idx="0">
                  <c:v>Jul</c:v>
                </c:pt>
                <c:pt idx="1">
                  <c:v>Ago</c:v>
                </c:pt>
                <c:pt idx="2">
                  <c:v>Sep</c:v>
                </c:pt>
              </c:strCache>
            </c:strRef>
          </c:cat>
          <c:val>
            <c:numRef>
              <c:f>Final!$K$7:$M$7</c:f>
              <c:numCache>
                <c:formatCode>0.00</c:formatCode>
                <c:ptCount val="3"/>
                <c:pt idx="0">
                  <c:v>1020</c:v>
                </c:pt>
                <c:pt idx="1">
                  <c:v>1050</c:v>
                </c:pt>
                <c:pt idx="2">
                  <c:v>1030</c:v>
                </c:pt>
              </c:numCache>
            </c:numRef>
          </c:val>
        </c:ser>
        <c:ser>
          <c:idx val="1"/>
          <c:order val="1"/>
          <c:tx>
            <c:strRef>
              <c:f>Final!$B$8</c:f>
              <c:strCache>
                <c:ptCount val="1"/>
                <c:pt idx="0">
                  <c:v>Miraflores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Final!$K$6:$M$6</c:f>
              <c:strCache>
                <c:ptCount val="3"/>
                <c:pt idx="0">
                  <c:v>Jul</c:v>
                </c:pt>
                <c:pt idx="1">
                  <c:v>Ago</c:v>
                </c:pt>
                <c:pt idx="2">
                  <c:v>Sep</c:v>
                </c:pt>
              </c:strCache>
            </c:strRef>
          </c:cat>
          <c:val>
            <c:numRef>
              <c:f>Final!$K$8:$M$8</c:f>
              <c:numCache>
                <c:formatCode>0.00</c:formatCode>
                <c:ptCount val="3"/>
                <c:pt idx="0">
                  <c:v>1300</c:v>
                </c:pt>
                <c:pt idx="1">
                  <c:v>1500</c:v>
                </c:pt>
                <c:pt idx="2">
                  <c:v>1800</c:v>
                </c:pt>
              </c:numCache>
            </c:numRef>
          </c:val>
        </c:ser>
        <c:ser>
          <c:idx val="2"/>
          <c:order val="2"/>
          <c:tx>
            <c:strRef>
              <c:f>Final!$B$9</c:f>
              <c:strCache>
                <c:ptCount val="1"/>
                <c:pt idx="0">
                  <c:v>Surco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Final!$K$6:$M$6</c:f>
              <c:strCache>
                <c:ptCount val="3"/>
                <c:pt idx="0">
                  <c:v>Jul</c:v>
                </c:pt>
                <c:pt idx="1">
                  <c:v>Ago</c:v>
                </c:pt>
                <c:pt idx="2">
                  <c:v>Sep</c:v>
                </c:pt>
              </c:strCache>
            </c:strRef>
          </c:cat>
          <c:val>
            <c:numRef>
              <c:f>Final!$K$9:$M$9</c:f>
              <c:numCache>
                <c:formatCode>0.00</c:formatCode>
                <c:ptCount val="3"/>
                <c:pt idx="0">
                  <c:v>1600</c:v>
                </c:pt>
                <c:pt idx="1">
                  <c:v>1800</c:v>
                </c:pt>
                <c:pt idx="2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38176"/>
        <c:axId val="141160832"/>
      </c:barChart>
      <c:catAx>
        <c:axId val="14113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MESES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1160832"/>
        <c:crosses val="autoZero"/>
        <c:auto val="1"/>
        <c:lblAlgn val="ctr"/>
        <c:lblOffset val="100"/>
        <c:noMultiLvlLbl val="0"/>
      </c:catAx>
      <c:valAx>
        <c:axId val="141160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INGRESOS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1138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INGRESOS</a:t>
            </a:r>
            <a:r>
              <a:rPr lang="es-PE" baseline="0"/>
              <a:t> - 4TO TRIMESTRE</a:t>
            </a:r>
            <a:endParaRPr lang="es-P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Final!$B$7</c:f>
              <c:strCache>
                <c:ptCount val="1"/>
                <c:pt idx="0">
                  <c:v>San Miguel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Final!$O$6:$Q$6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Final!$O$7:$Q$7</c:f>
              <c:numCache>
                <c:formatCode>0.00</c:formatCode>
                <c:ptCount val="3"/>
                <c:pt idx="0">
                  <c:v>850</c:v>
                </c:pt>
                <c:pt idx="1">
                  <c:v>960</c:v>
                </c:pt>
                <c:pt idx="2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Final!$B$8</c:f>
              <c:strCache>
                <c:ptCount val="1"/>
                <c:pt idx="0">
                  <c:v>Miraflores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Final!$O$6:$Q$6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Final!$O$8:$Q$8</c:f>
              <c:numCache>
                <c:formatCode>0.00</c:formatCode>
                <c:ptCount val="3"/>
                <c:pt idx="0">
                  <c:v>1500</c:v>
                </c:pt>
                <c:pt idx="1">
                  <c:v>1400</c:v>
                </c:pt>
                <c:pt idx="2">
                  <c:v>2000</c:v>
                </c:pt>
              </c:numCache>
            </c:numRef>
          </c:val>
        </c:ser>
        <c:ser>
          <c:idx val="2"/>
          <c:order val="2"/>
          <c:tx>
            <c:strRef>
              <c:f>Final!$B$9</c:f>
              <c:strCache>
                <c:ptCount val="1"/>
                <c:pt idx="0">
                  <c:v>Surco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Final!$O$6:$Q$6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Final!$O$9:$Q$9</c:f>
              <c:numCache>
                <c:formatCode>0.00</c:formatCode>
                <c:ptCount val="3"/>
                <c:pt idx="0">
                  <c:v>1950</c:v>
                </c:pt>
                <c:pt idx="1">
                  <c:v>2000</c:v>
                </c:pt>
                <c:pt idx="2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77152"/>
        <c:axId val="141918976"/>
      </c:barChart>
      <c:catAx>
        <c:axId val="1417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MESES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1918976"/>
        <c:crosses val="autoZero"/>
        <c:auto val="1"/>
        <c:lblAlgn val="ctr"/>
        <c:lblOffset val="100"/>
        <c:noMultiLvlLbl val="0"/>
      </c:catAx>
      <c:valAx>
        <c:axId val="141918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INGRESOS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1777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17</xdr:row>
      <xdr:rowOff>9525</xdr:rowOff>
    </xdr:from>
    <xdr:to>
      <xdr:col>19</xdr:col>
      <xdr:colOff>695325</xdr:colOff>
      <xdr:row>24</xdr:row>
      <xdr:rowOff>180975</xdr:rowOff>
    </xdr:to>
    <xdr:sp macro="" textlink="">
      <xdr:nvSpPr>
        <xdr:cNvPr id="2" name="1 Rectángulo"/>
        <xdr:cNvSpPr/>
      </xdr:nvSpPr>
      <xdr:spPr>
        <a:xfrm>
          <a:off x="9439275" y="3781425"/>
          <a:ext cx="3867150" cy="150495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 b="1">
              <a:solidFill>
                <a:schemeClr val="tx1"/>
              </a:solidFill>
            </a:rPr>
            <a:t>Total ingresos</a:t>
          </a:r>
          <a:r>
            <a:rPr lang="es-PE" sz="1100" b="1" baseline="0">
              <a:solidFill>
                <a:schemeClr val="tx1"/>
              </a:solidFill>
            </a:rPr>
            <a:t> = suma de las sucursales</a:t>
          </a:r>
          <a:endParaRPr lang="es-PE" sz="1100" b="1">
            <a:solidFill>
              <a:schemeClr val="tx1"/>
            </a:solidFill>
          </a:endParaRPr>
        </a:p>
        <a:p>
          <a:pPr algn="l"/>
          <a:r>
            <a:rPr lang="es-PE" sz="1100" b="1">
              <a:solidFill>
                <a:schemeClr val="tx1"/>
              </a:solidFill>
            </a:rPr>
            <a:t>Gastos</a:t>
          </a:r>
          <a:r>
            <a:rPr lang="es-PE" sz="1100" b="1" baseline="0">
              <a:solidFill>
                <a:schemeClr val="tx1"/>
              </a:solidFill>
            </a:rPr>
            <a:t> Adm. = Total ingresos * %Gastos Adm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Total Egresos = suma de gastos.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Utilidad S/. = Total Ingresos - Total Egresos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Utilidad $ = Utilidad S/.  /  Tipo de cambio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% Utilidad = Total Ingresos / Utilidad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% Anual = Total anual / total ingresos</a:t>
          </a:r>
        </a:p>
        <a:p>
          <a:pPr algn="l"/>
          <a:endParaRPr lang="es-PE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17</xdr:row>
      <xdr:rowOff>9525</xdr:rowOff>
    </xdr:from>
    <xdr:to>
      <xdr:col>19</xdr:col>
      <xdr:colOff>695325</xdr:colOff>
      <xdr:row>24</xdr:row>
      <xdr:rowOff>180975</xdr:rowOff>
    </xdr:to>
    <xdr:sp macro="" textlink="">
      <xdr:nvSpPr>
        <xdr:cNvPr id="2" name="1 Rectángulo"/>
        <xdr:cNvSpPr/>
      </xdr:nvSpPr>
      <xdr:spPr>
        <a:xfrm>
          <a:off x="9439275" y="3781425"/>
          <a:ext cx="3867150" cy="150495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 b="1">
              <a:solidFill>
                <a:schemeClr val="tx1"/>
              </a:solidFill>
            </a:rPr>
            <a:t>Total ingresos</a:t>
          </a:r>
          <a:r>
            <a:rPr lang="es-PE" sz="1100" b="1" baseline="0">
              <a:solidFill>
                <a:schemeClr val="tx1"/>
              </a:solidFill>
            </a:rPr>
            <a:t> = suma de las sucursales</a:t>
          </a:r>
          <a:endParaRPr lang="es-PE" sz="1100" b="1">
            <a:solidFill>
              <a:schemeClr val="tx1"/>
            </a:solidFill>
          </a:endParaRPr>
        </a:p>
        <a:p>
          <a:pPr algn="l"/>
          <a:r>
            <a:rPr lang="es-PE" sz="1100" b="1">
              <a:solidFill>
                <a:schemeClr val="tx1"/>
              </a:solidFill>
            </a:rPr>
            <a:t>Gastos</a:t>
          </a:r>
          <a:r>
            <a:rPr lang="es-PE" sz="1100" b="1" baseline="0">
              <a:solidFill>
                <a:schemeClr val="tx1"/>
              </a:solidFill>
            </a:rPr>
            <a:t> Adm. = Total ingresos * %Gastos Adm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Total Egresos = suma de gastos.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Utilidad S/. = Total Ingresos - Total Egresos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Utilidad $ = Utilidad S/.  /  Tipo de cambio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% Utilidad = Total Ingresos / Utilidad</a:t>
          </a:r>
        </a:p>
        <a:p>
          <a:pPr algn="l"/>
          <a:r>
            <a:rPr lang="es-PE" sz="1100" b="1" baseline="0">
              <a:solidFill>
                <a:schemeClr val="tx1"/>
              </a:solidFill>
            </a:rPr>
            <a:t>% Anual = Total anual / total ingresos</a:t>
          </a:r>
        </a:p>
        <a:p>
          <a:pPr algn="l"/>
          <a:endParaRPr lang="es-PE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38099</xdr:colOff>
      <xdr:row>62</xdr:row>
      <xdr:rowOff>119063</xdr:rowOff>
    </xdr:from>
    <xdr:to>
      <xdr:col>10</xdr:col>
      <xdr:colOff>561975</xdr:colOff>
      <xdr:row>77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62</xdr:row>
      <xdr:rowOff>100012</xdr:rowOff>
    </xdr:from>
    <xdr:to>
      <xdr:col>20</xdr:col>
      <xdr:colOff>266700</xdr:colOff>
      <xdr:row>77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47624</xdr:colOff>
      <xdr:row>79</xdr:row>
      <xdr:rowOff>147636</xdr:rowOff>
    </xdr:from>
    <xdr:to>
      <xdr:col>10</xdr:col>
      <xdr:colOff>419099</xdr:colOff>
      <xdr:row>94</xdr:row>
      <xdr:rowOff>57149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38099</xdr:colOff>
      <xdr:row>80</xdr:row>
      <xdr:rowOff>14287</xdr:rowOff>
    </xdr:from>
    <xdr:to>
      <xdr:col>20</xdr:col>
      <xdr:colOff>295274</xdr:colOff>
      <xdr:row>93</xdr:row>
      <xdr:rowOff>180975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30</xdr:row>
      <xdr:rowOff>109537</xdr:rowOff>
    </xdr:from>
    <xdr:to>
      <xdr:col>10</xdr:col>
      <xdr:colOff>171450</xdr:colOff>
      <xdr:row>43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38099</xdr:colOff>
      <xdr:row>30</xdr:row>
      <xdr:rowOff>80962</xdr:rowOff>
    </xdr:from>
    <xdr:to>
      <xdr:col>20</xdr:col>
      <xdr:colOff>180974</xdr:colOff>
      <xdr:row>43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46</xdr:row>
      <xdr:rowOff>28575</xdr:rowOff>
    </xdr:from>
    <xdr:to>
      <xdr:col>10</xdr:col>
      <xdr:colOff>161926</xdr:colOff>
      <xdr:row>58</xdr:row>
      <xdr:rowOff>157163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28575</xdr:colOff>
      <xdr:row>46</xdr:row>
      <xdr:rowOff>9525</xdr:rowOff>
    </xdr:from>
    <xdr:to>
      <xdr:col>20</xdr:col>
      <xdr:colOff>485776</xdr:colOff>
      <xdr:row>58</xdr:row>
      <xdr:rowOff>138113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79"/>
  <sheetViews>
    <sheetView tabSelected="1" workbookViewId="0">
      <selection activeCell="J23" sqref="J23"/>
    </sheetView>
  </sheetViews>
  <sheetFormatPr baseColWidth="10" defaultRowHeight="15" x14ac:dyDescent="0.25"/>
  <cols>
    <col min="1" max="1" width="4.5703125" customWidth="1"/>
    <col min="2" max="2" width="17.28515625" customWidth="1"/>
    <col min="3" max="5" width="7.5703125" bestFit="1" customWidth="1"/>
    <col min="6" max="6" width="11.5703125" customWidth="1"/>
    <col min="7" max="7" width="8" customWidth="1"/>
    <col min="8" max="8" width="9.5703125" customWidth="1"/>
    <col min="9" max="9" width="10" customWidth="1"/>
    <col min="11" max="11" width="9.85546875" customWidth="1"/>
    <col min="12" max="12" width="9.5703125" customWidth="1"/>
    <col min="13" max="13" width="9.140625" customWidth="1"/>
    <col min="15" max="15" width="9.42578125" customWidth="1"/>
    <col min="16" max="16" width="10.28515625" customWidth="1"/>
    <col min="17" max="17" width="11.42578125" customWidth="1"/>
  </cols>
  <sheetData>
    <row r="1" spans="2:21" ht="46.5" x14ac:dyDescent="0.7">
      <c r="B1" s="2" t="s">
        <v>0</v>
      </c>
    </row>
    <row r="2" spans="2:21" x14ac:dyDescent="0.25">
      <c r="B2" s="3" t="s">
        <v>1</v>
      </c>
    </row>
    <row r="3" spans="2:21" ht="23.25" x14ac:dyDescent="0.35"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2:21" x14ac:dyDescent="0.2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4"/>
    </row>
    <row r="6" spans="2:21" ht="15.75" thickBot="1" x14ac:dyDescent="0.3">
      <c r="B6" s="12"/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</row>
    <row r="7" spans="2:21" x14ac:dyDescent="0.25">
      <c r="B7" s="13" t="s">
        <v>21</v>
      </c>
      <c r="C7" s="31">
        <v>850</v>
      </c>
      <c r="D7" s="31">
        <v>1050</v>
      </c>
      <c r="E7" s="31">
        <v>750</v>
      </c>
      <c r="F7" s="26"/>
      <c r="G7" s="31">
        <v>820</v>
      </c>
      <c r="H7" s="31">
        <v>930</v>
      </c>
      <c r="I7" s="31">
        <v>950</v>
      </c>
      <c r="J7" s="26"/>
      <c r="K7" s="31">
        <v>1020</v>
      </c>
      <c r="L7" s="31">
        <v>1050</v>
      </c>
      <c r="M7" s="31">
        <v>1030</v>
      </c>
      <c r="N7" s="26"/>
      <c r="O7" s="31">
        <v>850</v>
      </c>
      <c r="P7" s="31">
        <v>960</v>
      </c>
      <c r="Q7" s="31">
        <v>1500</v>
      </c>
      <c r="R7" s="26"/>
      <c r="S7" s="26"/>
      <c r="T7" s="26"/>
    </row>
    <row r="8" spans="2:21" x14ac:dyDescent="0.25">
      <c r="B8" s="13" t="s">
        <v>22</v>
      </c>
      <c r="C8" s="31">
        <v>920</v>
      </c>
      <c r="D8" s="31">
        <v>1200</v>
      </c>
      <c r="E8" s="31">
        <v>1300</v>
      </c>
      <c r="F8" s="26"/>
      <c r="G8" s="31">
        <v>1500</v>
      </c>
      <c r="H8" s="31">
        <v>1400</v>
      </c>
      <c r="I8" s="31">
        <v>1250</v>
      </c>
      <c r="J8" s="26"/>
      <c r="K8" s="31">
        <v>1300</v>
      </c>
      <c r="L8" s="31">
        <v>1500</v>
      </c>
      <c r="M8" s="31">
        <v>1800</v>
      </c>
      <c r="N8" s="26"/>
      <c r="O8" s="31">
        <v>1500</v>
      </c>
      <c r="P8" s="31">
        <v>1400</v>
      </c>
      <c r="Q8" s="31">
        <v>2000</v>
      </c>
      <c r="R8" s="26"/>
      <c r="S8" s="26"/>
      <c r="T8" s="26"/>
    </row>
    <row r="9" spans="2:21" x14ac:dyDescent="0.25">
      <c r="B9" s="13" t="s">
        <v>23</v>
      </c>
      <c r="C9" s="31">
        <v>1200</v>
      </c>
      <c r="D9" s="31">
        <v>1300</v>
      </c>
      <c r="E9" s="31">
        <v>1100</v>
      </c>
      <c r="F9" s="26"/>
      <c r="G9" s="31">
        <v>1600</v>
      </c>
      <c r="H9" s="31">
        <v>1400</v>
      </c>
      <c r="I9" s="31">
        <v>1500</v>
      </c>
      <c r="J9" s="26"/>
      <c r="K9" s="31">
        <v>1600</v>
      </c>
      <c r="L9" s="31">
        <v>1800</v>
      </c>
      <c r="M9" s="31">
        <v>2000</v>
      </c>
      <c r="N9" s="26"/>
      <c r="O9" s="31">
        <v>1950</v>
      </c>
      <c r="P9" s="31">
        <v>2000</v>
      </c>
      <c r="Q9" s="31">
        <v>2500</v>
      </c>
      <c r="R9" s="26"/>
      <c r="S9" s="26"/>
      <c r="T9" s="26"/>
    </row>
    <row r="10" spans="2:21" ht="15.75" thickBot="1" x14ac:dyDescent="0.3">
      <c r="B10" s="14" t="s">
        <v>24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2:21" x14ac:dyDescent="0.25">
      <c r="B11" s="13" t="s">
        <v>33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2:21" x14ac:dyDescent="0.25">
      <c r="B12" s="13" t="s">
        <v>25</v>
      </c>
      <c r="C12" s="31">
        <v>500</v>
      </c>
      <c r="D12" s="31">
        <v>350</v>
      </c>
      <c r="E12" s="31">
        <v>450</v>
      </c>
      <c r="F12" s="26"/>
      <c r="G12" s="31">
        <v>600</v>
      </c>
      <c r="H12" s="31">
        <v>550</v>
      </c>
      <c r="I12" s="31">
        <v>450</v>
      </c>
      <c r="J12" s="26"/>
      <c r="K12" s="31">
        <v>4200</v>
      </c>
      <c r="L12" s="31">
        <v>620</v>
      </c>
      <c r="M12" s="31">
        <v>500</v>
      </c>
      <c r="N12" s="26"/>
      <c r="O12" s="31">
        <v>600</v>
      </c>
      <c r="P12" s="31">
        <v>450</v>
      </c>
      <c r="Q12" s="31">
        <v>500</v>
      </c>
      <c r="R12" s="26"/>
      <c r="S12" s="26"/>
      <c r="T12" s="26"/>
    </row>
    <row r="13" spans="2:21" x14ac:dyDescent="0.25">
      <c r="B13" s="15" t="s">
        <v>26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"/>
    </row>
    <row r="14" spans="2:21" x14ac:dyDescent="0.25">
      <c r="B14" s="16" t="s">
        <v>27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2:21" x14ac:dyDescent="0.25">
      <c r="B15" s="16" t="s">
        <v>28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2:21" ht="15.75" thickBot="1" x14ac:dyDescent="0.3">
      <c r="B16" s="17" t="s">
        <v>29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9" spans="1:20" x14ac:dyDescent="0.25">
      <c r="A19" t="s">
        <v>30</v>
      </c>
      <c r="B19" s="19" t="s">
        <v>31</v>
      </c>
      <c r="C19" s="20">
        <v>3.5</v>
      </c>
    </row>
    <row r="20" spans="1:20" x14ac:dyDescent="0.25">
      <c r="B20" s="19" t="s">
        <v>33</v>
      </c>
      <c r="C20" s="21">
        <v>0.1</v>
      </c>
    </row>
    <row r="28" spans="1:20" ht="15.75" thickBot="1" x14ac:dyDescent="0.3">
      <c r="B28" s="12" t="s">
        <v>34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30" spans="1:20" x14ac:dyDescent="0.25">
      <c r="B30" s="1" t="s">
        <v>38</v>
      </c>
      <c r="M30" s="1" t="s">
        <v>39</v>
      </c>
    </row>
    <row r="45" spans="2:13" x14ac:dyDescent="0.25">
      <c r="B45" s="1" t="s">
        <v>40</v>
      </c>
      <c r="M45" s="1" t="s">
        <v>41</v>
      </c>
    </row>
    <row r="62" spans="2:13" x14ac:dyDescent="0.25">
      <c r="B62" s="1" t="s">
        <v>37</v>
      </c>
      <c r="M62" s="1" t="s">
        <v>42</v>
      </c>
    </row>
    <row r="79" spans="2:13" x14ac:dyDescent="0.25">
      <c r="B79" s="1" t="s">
        <v>35</v>
      </c>
      <c r="M79" s="1" t="s">
        <v>36</v>
      </c>
    </row>
  </sheetData>
  <mergeCells count="2">
    <mergeCell ref="B3:T3"/>
    <mergeCell ref="B4:T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79"/>
  <sheetViews>
    <sheetView topLeftCell="A10" workbookViewId="0">
      <selection activeCell="K7" sqref="K7"/>
    </sheetView>
  </sheetViews>
  <sheetFormatPr baseColWidth="10" defaultRowHeight="15" x14ac:dyDescent="0.25"/>
  <cols>
    <col min="1" max="1" width="4.5703125" customWidth="1"/>
    <col min="2" max="2" width="17.28515625" customWidth="1"/>
    <col min="3" max="5" width="7.5703125" bestFit="1" customWidth="1"/>
    <col min="6" max="6" width="11.5703125" customWidth="1"/>
    <col min="7" max="7" width="8" customWidth="1"/>
    <col min="8" max="8" width="9.5703125" customWidth="1"/>
    <col min="9" max="9" width="10" customWidth="1"/>
    <col min="11" max="11" width="9.85546875" customWidth="1"/>
    <col min="12" max="12" width="9.5703125" customWidth="1"/>
    <col min="13" max="13" width="9.140625" customWidth="1"/>
    <col min="15" max="15" width="9.42578125" customWidth="1"/>
    <col min="16" max="16" width="10.28515625" customWidth="1"/>
    <col min="17" max="17" width="11.42578125" customWidth="1"/>
  </cols>
  <sheetData>
    <row r="1" spans="2:21" ht="46.5" x14ac:dyDescent="0.7">
      <c r="B1" s="2" t="s">
        <v>0</v>
      </c>
    </row>
    <row r="2" spans="2:21" x14ac:dyDescent="0.25">
      <c r="B2" s="3" t="s">
        <v>1</v>
      </c>
    </row>
    <row r="3" spans="2:21" ht="23.25" x14ac:dyDescent="0.35"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2:21" x14ac:dyDescent="0.2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4"/>
    </row>
    <row r="6" spans="2:21" ht="15.75" thickBot="1" x14ac:dyDescent="0.3">
      <c r="B6" s="12"/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</row>
    <row r="7" spans="2:21" x14ac:dyDescent="0.25">
      <c r="B7" s="13" t="s">
        <v>21</v>
      </c>
      <c r="C7" s="7">
        <v>850</v>
      </c>
      <c r="D7" s="7">
        <v>1050</v>
      </c>
      <c r="E7" s="7">
        <v>750</v>
      </c>
      <c r="F7" s="8">
        <f>SUM(C7:E7)</f>
        <v>2650</v>
      </c>
      <c r="G7" s="7">
        <v>820</v>
      </c>
      <c r="H7" s="7">
        <v>930</v>
      </c>
      <c r="I7" s="7">
        <v>950</v>
      </c>
      <c r="J7" s="8">
        <f>SUM(G7:I7)</f>
        <v>2700</v>
      </c>
      <c r="K7" s="7">
        <v>1020</v>
      </c>
      <c r="L7" s="7">
        <v>1050</v>
      </c>
      <c r="M7" s="7">
        <v>1030</v>
      </c>
      <c r="N7" s="8">
        <f>SUM(K7:M7)</f>
        <v>3100</v>
      </c>
      <c r="O7" s="7">
        <v>850</v>
      </c>
      <c r="P7" s="7">
        <v>960</v>
      </c>
      <c r="Q7" s="7">
        <v>1500</v>
      </c>
      <c r="R7" s="8">
        <f>SUM(O7:Q7)</f>
        <v>3310</v>
      </c>
      <c r="S7" s="8">
        <f>SUM(F7,J7,N7,R7)</f>
        <v>11760</v>
      </c>
      <c r="T7" s="22">
        <f>S7/$S$10</f>
        <v>0.24108241082410825</v>
      </c>
    </row>
    <row r="8" spans="2:21" x14ac:dyDescent="0.25">
      <c r="B8" s="13" t="s">
        <v>22</v>
      </c>
      <c r="C8" s="7">
        <v>920</v>
      </c>
      <c r="D8" s="7">
        <v>1200</v>
      </c>
      <c r="E8" s="7">
        <v>1300</v>
      </c>
      <c r="F8" s="8">
        <f t="shared" ref="F8:F9" si="0">SUM(C8:E8)</f>
        <v>3420</v>
      </c>
      <c r="G8" s="7">
        <v>1500</v>
      </c>
      <c r="H8" s="7">
        <v>1400</v>
      </c>
      <c r="I8" s="7">
        <v>1250</v>
      </c>
      <c r="J8" s="8">
        <f t="shared" ref="J8:J9" si="1">SUM(G8:I8)</f>
        <v>4150</v>
      </c>
      <c r="K8" s="7">
        <v>1300</v>
      </c>
      <c r="L8" s="7">
        <v>1500</v>
      </c>
      <c r="M8" s="7">
        <v>1800</v>
      </c>
      <c r="N8" s="8">
        <f t="shared" ref="N8:N9" si="2">SUM(K8:M8)</f>
        <v>4600</v>
      </c>
      <c r="O8" s="7">
        <v>1500</v>
      </c>
      <c r="P8" s="7">
        <v>1400</v>
      </c>
      <c r="Q8" s="7">
        <v>2000</v>
      </c>
      <c r="R8" s="8">
        <f t="shared" ref="R8:R9" si="3">SUM(O8:Q8)</f>
        <v>4900</v>
      </c>
      <c r="S8" s="8">
        <f t="shared" ref="S8:S9" si="4">SUM(F8,J8,N8,R8)</f>
        <v>17070</v>
      </c>
      <c r="T8" s="22">
        <f t="shared" ref="T8:T9" si="5">S8/$S$10</f>
        <v>0.34993849938499383</v>
      </c>
    </row>
    <row r="9" spans="2:21" x14ac:dyDescent="0.25">
      <c r="B9" s="13" t="s">
        <v>23</v>
      </c>
      <c r="C9" s="7">
        <v>1200</v>
      </c>
      <c r="D9" s="7">
        <v>1300</v>
      </c>
      <c r="E9" s="7">
        <v>1100</v>
      </c>
      <c r="F9" s="8">
        <f t="shared" si="0"/>
        <v>3600</v>
      </c>
      <c r="G9" s="7">
        <v>1600</v>
      </c>
      <c r="H9" s="7">
        <v>1400</v>
      </c>
      <c r="I9" s="7">
        <v>1500</v>
      </c>
      <c r="J9" s="8">
        <f t="shared" si="1"/>
        <v>4500</v>
      </c>
      <c r="K9" s="7">
        <v>1600</v>
      </c>
      <c r="L9" s="7">
        <v>1800</v>
      </c>
      <c r="M9" s="7">
        <v>2000</v>
      </c>
      <c r="N9" s="8">
        <f t="shared" si="2"/>
        <v>5400</v>
      </c>
      <c r="O9" s="7">
        <v>1950</v>
      </c>
      <c r="P9" s="7">
        <v>2000</v>
      </c>
      <c r="Q9" s="7">
        <v>2500</v>
      </c>
      <c r="R9" s="8">
        <f t="shared" si="3"/>
        <v>6450</v>
      </c>
      <c r="S9" s="8">
        <f t="shared" si="4"/>
        <v>19950</v>
      </c>
      <c r="T9" s="22">
        <f t="shared" si="5"/>
        <v>0.40897908979089792</v>
      </c>
    </row>
    <row r="10" spans="2:21" ht="15.75" thickBot="1" x14ac:dyDescent="0.3">
      <c r="B10" s="14" t="s">
        <v>24</v>
      </c>
      <c r="C10" s="9">
        <f>SUM(C7:C9)</f>
        <v>2970</v>
      </c>
      <c r="D10" s="9">
        <f t="shared" ref="D10:T12" si="6">SUM(D7:D9)</f>
        <v>3550</v>
      </c>
      <c r="E10" s="9">
        <f t="shared" si="6"/>
        <v>3150</v>
      </c>
      <c r="F10" s="9">
        <f t="shared" si="6"/>
        <v>9670</v>
      </c>
      <c r="G10" s="9">
        <f t="shared" si="6"/>
        <v>3920</v>
      </c>
      <c r="H10" s="9">
        <f t="shared" si="6"/>
        <v>3730</v>
      </c>
      <c r="I10" s="9">
        <f t="shared" si="6"/>
        <v>3700</v>
      </c>
      <c r="J10" s="9">
        <f t="shared" si="6"/>
        <v>11350</v>
      </c>
      <c r="K10" s="9">
        <f t="shared" si="6"/>
        <v>3920</v>
      </c>
      <c r="L10" s="9">
        <f t="shared" si="6"/>
        <v>4350</v>
      </c>
      <c r="M10" s="9">
        <f t="shared" si="6"/>
        <v>4830</v>
      </c>
      <c r="N10" s="9">
        <f t="shared" si="6"/>
        <v>13100</v>
      </c>
      <c r="O10" s="9">
        <f t="shared" si="6"/>
        <v>4300</v>
      </c>
      <c r="P10" s="9">
        <f t="shared" si="6"/>
        <v>4360</v>
      </c>
      <c r="Q10" s="9">
        <f t="shared" si="6"/>
        <v>6000</v>
      </c>
      <c r="R10" s="9">
        <f t="shared" si="6"/>
        <v>14660</v>
      </c>
      <c r="S10" s="9">
        <f t="shared" si="6"/>
        <v>48780</v>
      </c>
      <c r="T10" s="23">
        <f t="shared" si="6"/>
        <v>1</v>
      </c>
    </row>
    <row r="11" spans="2:21" x14ac:dyDescent="0.25">
      <c r="B11" s="13" t="s">
        <v>33</v>
      </c>
      <c r="C11" s="8">
        <f>C10*$C$20</f>
        <v>297</v>
      </c>
      <c r="D11" s="8">
        <f t="shared" ref="D11:S11" si="7">D10*$C$20</f>
        <v>355</v>
      </c>
      <c r="E11" s="8">
        <f t="shared" si="7"/>
        <v>315</v>
      </c>
      <c r="F11" s="8">
        <f t="shared" si="7"/>
        <v>967</v>
      </c>
      <c r="G11" s="8">
        <f t="shared" si="7"/>
        <v>392</v>
      </c>
      <c r="H11" s="8">
        <f t="shared" si="7"/>
        <v>373</v>
      </c>
      <c r="I11" s="8">
        <f t="shared" si="7"/>
        <v>370</v>
      </c>
      <c r="J11" s="8">
        <f t="shared" si="7"/>
        <v>1135</v>
      </c>
      <c r="K11" s="8">
        <f t="shared" si="7"/>
        <v>392</v>
      </c>
      <c r="L11" s="8">
        <f t="shared" si="7"/>
        <v>435</v>
      </c>
      <c r="M11" s="8">
        <f t="shared" si="7"/>
        <v>483</v>
      </c>
      <c r="N11" s="8">
        <f t="shared" si="7"/>
        <v>1310</v>
      </c>
      <c r="O11" s="8">
        <f t="shared" si="7"/>
        <v>430</v>
      </c>
      <c r="P11" s="8">
        <f t="shared" si="7"/>
        <v>436</v>
      </c>
      <c r="Q11" s="8">
        <f t="shared" si="7"/>
        <v>600</v>
      </c>
      <c r="R11" s="8">
        <f t="shared" si="7"/>
        <v>1466</v>
      </c>
      <c r="S11" s="8">
        <f t="shared" si="7"/>
        <v>4878</v>
      </c>
      <c r="T11" s="22">
        <f>S11/$S$13</f>
        <v>0.33301474604041509</v>
      </c>
    </row>
    <row r="12" spans="2:21" x14ac:dyDescent="0.25">
      <c r="B12" s="13" t="s">
        <v>25</v>
      </c>
      <c r="C12" s="7">
        <v>500</v>
      </c>
      <c r="D12" s="7">
        <v>350</v>
      </c>
      <c r="E12" s="7">
        <v>450</v>
      </c>
      <c r="F12" s="8">
        <f>SUM(C12:E12)</f>
        <v>1300</v>
      </c>
      <c r="G12" s="7">
        <v>600</v>
      </c>
      <c r="H12" s="7">
        <v>550</v>
      </c>
      <c r="I12" s="7">
        <v>450</v>
      </c>
      <c r="J12" s="8">
        <f>SUM(G12:I12)</f>
        <v>1600</v>
      </c>
      <c r="K12" s="7">
        <v>4200</v>
      </c>
      <c r="L12" s="7">
        <v>620</v>
      </c>
      <c r="M12" s="7">
        <v>500</v>
      </c>
      <c r="N12" s="8">
        <f>SUM(K12:M12)</f>
        <v>5320</v>
      </c>
      <c r="O12" s="7">
        <v>600</v>
      </c>
      <c r="P12" s="7">
        <v>450</v>
      </c>
      <c r="Q12" s="7">
        <v>500</v>
      </c>
      <c r="R12" s="8">
        <f>SUM(O12:Q12)</f>
        <v>1550</v>
      </c>
      <c r="S12" s="8">
        <f>F12+J12+N12+R12</f>
        <v>9770</v>
      </c>
      <c r="T12" s="22">
        <f>S12/$S$13</f>
        <v>0.66698525395958497</v>
      </c>
    </row>
    <row r="13" spans="2:21" x14ac:dyDescent="0.25">
      <c r="B13" s="15" t="s">
        <v>26</v>
      </c>
      <c r="C13" s="10">
        <f>SUM(C11:C12)</f>
        <v>797</v>
      </c>
      <c r="D13" s="10">
        <f t="shared" ref="D13:T13" si="8">SUM(D11:D12)</f>
        <v>705</v>
      </c>
      <c r="E13" s="10">
        <f t="shared" si="8"/>
        <v>765</v>
      </c>
      <c r="F13" s="10">
        <f t="shared" si="8"/>
        <v>2267</v>
      </c>
      <c r="G13" s="10">
        <f t="shared" si="8"/>
        <v>992</v>
      </c>
      <c r="H13" s="10">
        <f t="shared" si="8"/>
        <v>923</v>
      </c>
      <c r="I13" s="10">
        <f t="shared" si="8"/>
        <v>820</v>
      </c>
      <c r="J13" s="10">
        <f t="shared" si="8"/>
        <v>2735</v>
      </c>
      <c r="K13" s="10">
        <f t="shared" si="8"/>
        <v>4592</v>
      </c>
      <c r="L13" s="10">
        <f t="shared" si="8"/>
        <v>1055</v>
      </c>
      <c r="M13" s="10">
        <f t="shared" si="8"/>
        <v>983</v>
      </c>
      <c r="N13" s="10">
        <f t="shared" si="8"/>
        <v>6630</v>
      </c>
      <c r="O13" s="10">
        <f t="shared" si="8"/>
        <v>1030</v>
      </c>
      <c r="P13" s="10">
        <f t="shared" si="8"/>
        <v>886</v>
      </c>
      <c r="Q13" s="10">
        <f t="shared" si="8"/>
        <v>1100</v>
      </c>
      <c r="R13" s="10">
        <f t="shared" si="8"/>
        <v>3016</v>
      </c>
      <c r="S13" s="10">
        <f t="shared" si="8"/>
        <v>14648</v>
      </c>
      <c r="T13" s="24">
        <f t="shared" si="8"/>
        <v>1</v>
      </c>
      <c r="U13" s="1"/>
    </row>
    <row r="14" spans="2:21" x14ac:dyDescent="0.25">
      <c r="B14" s="16" t="s">
        <v>27</v>
      </c>
      <c r="C14" s="11">
        <f>C10-C13</f>
        <v>2173</v>
      </c>
      <c r="D14" s="11">
        <f t="shared" ref="D14:S14" si="9">D10-D13</f>
        <v>2845</v>
      </c>
      <c r="E14" s="11">
        <f t="shared" si="9"/>
        <v>2385</v>
      </c>
      <c r="F14" s="11">
        <f t="shared" si="9"/>
        <v>7403</v>
      </c>
      <c r="G14" s="11">
        <f t="shared" si="9"/>
        <v>2928</v>
      </c>
      <c r="H14" s="11">
        <f t="shared" si="9"/>
        <v>2807</v>
      </c>
      <c r="I14" s="11">
        <f t="shared" si="9"/>
        <v>2880</v>
      </c>
      <c r="J14" s="11">
        <f t="shared" si="9"/>
        <v>8615</v>
      </c>
      <c r="K14" s="11">
        <f t="shared" si="9"/>
        <v>-672</v>
      </c>
      <c r="L14" s="11">
        <f t="shared" si="9"/>
        <v>3295</v>
      </c>
      <c r="M14" s="11">
        <f t="shared" si="9"/>
        <v>3847</v>
      </c>
      <c r="N14" s="11">
        <f t="shared" si="9"/>
        <v>6470</v>
      </c>
      <c r="O14" s="11">
        <f t="shared" si="9"/>
        <v>3270</v>
      </c>
      <c r="P14" s="11">
        <f t="shared" si="9"/>
        <v>3474</v>
      </c>
      <c r="Q14" s="11">
        <f t="shared" si="9"/>
        <v>4900</v>
      </c>
      <c r="R14" s="11">
        <f t="shared" si="9"/>
        <v>11644</v>
      </c>
      <c r="S14" s="11">
        <f t="shared" si="9"/>
        <v>34132</v>
      </c>
      <c r="T14" s="25"/>
    </row>
    <row r="15" spans="2:21" x14ac:dyDescent="0.25">
      <c r="B15" s="16" t="s">
        <v>28</v>
      </c>
      <c r="C15" s="11">
        <f>C14/$C$19</f>
        <v>620.85714285714289</v>
      </c>
      <c r="D15" s="11">
        <f t="shared" ref="D15:T15" si="10">D14/$C$19</f>
        <v>812.85714285714289</v>
      </c>
      <c r="E15" s="11">
        <f t="shared" si="10"/>
        <v>681.42857142857144</v>
      </c>
      <c r="F15" s="11">
        <f t="shared" si="10"/>
        <v>2115.1428571428573</v>
      </c>
      <c r="G15" s="11">
        <f t="shared" si="10"/>
        <v>836.57142857142856</v>
      </c>
      <c r="H15" s="11">
        <f t="shared" si="10"/>
        <v>802</v>
      </c>
      <c r="I15" s="11">
        <f t="shared" si="10"/>
        <v>822.85714285714289</v>
      </c>
      <c r="J15" s="11">
        <f t="shared" si="10"/>
        <v>2461.4285714285716</v>
      </c>
      <c r="K15" s="11">
        <f t="shared" si="10"/>
        <v>-192</v>
      </c>
      <c r="L15" s="11">
        <f t="shared" si="10"/>
        <v>941.42857142857144</v>
      </c>
      <c r="M15" s="11">
        <f t="shared" si="10"/>
        <v>1099.1428571428571</v>
      </c>
      <c r="N15" s="11">
        <f t="shared" si="10"/>
        <v>1848.5714285714287</v>
      </c>
      <c r="O15" s="11">
        <f t="shared" si="10"/>
        <v>934.28571428571433</v>
      </c>
      <c r="P15" s="11">
        <f t="shared" si="10"/>
        <v>992.57142857142856</v>
      </c>
      <c r="Q15" s="11">
        <f t="shared" si="10"/>
        <v>1400</v>
      </c>
      <c r="R15" s="11">
        <f t="shared" si="10"/>
        <v>3326.8571428571427</v>
      </c>
      <c r="S15" s="11">
        <f t="shared" si="10"/>
        <v>9752</v>
      </c>
      <c r="T15" s="25"/>
    </row>
    <row r="16" spans="2:21" ht="15.75" thickBot="1" x14ac:dyDescent="0.3">
      <c r="B16" s="17" t="s">
        <v>29</v>
      </c>
      <c r="C16" s="18">
        <f>C14/C10</f>
        <v>0.73164983164983166</v>
      </c>
      <c r="D16" s="18">
        <f t="shared" ref="D16:T16" si="11">D14/D10</f>
        <v>0.80140845070422539</v>
      </c>
      <c r="E16" s="18">
        <f t="shared" si="11"/>
        <v>0.75714285714285712</v>
      </c>
      <c r="F16" s="18">
        <f t="shared" si="11"/>
        <v>0.76556359875904856</v>
      </c>
      <c r="G16" s="18">
        <f t="shared" si="11"/>
        <v>0.74693877551020404</v>
      </c>
      <c r="H16" s="18">
        <f t="shared" si="11"/>
        <v>0.75254691689008046</v>
      </c>
      <c r="I16" s="18">
        <f t="shared" si="11"/>
        <v>0.77837837837837842</v>
      </c>
      <c r="J16" s="18">
        <f t="shared" si="11"/>
        <v>0.75903083700440532</v>
      </c>
      <c r="K16" s="18">
        <f t="shared" si="11"/>
        <v>-0.17142857142857143</v>
      </c>
      <c r="L16" s="18">
        <f t="shared" si="11"/>
        <v>0.75747126436781609</v>
      </c>
      <c r="M16" s="18">
        <f t="shared" si="11"/>
        <v>0.79648033126293993</v>
      </c>
      <c r="N16" s="18">
        <f t="shared" si="11"/>
        <v>0.49389312977099237</v>
      </c>
      <c r="O16" s="18">
        <f t="shared" si="11"/>
        <v>0.76046511627906976</v>
      </c>
      <c r="P16" s="18">
        <f t="shared" si="11"/>
        <v>0.7967889908256881</v>
      </c>
      <c r="Q16" s="18">
        <f t="shared" si="11"/>
        <v>0.81666666666666665</v>
      </c>
      <c r="R16" s="18">
        <f t="shared" si="11"/>
        <v>0.79427012278308318</v>
      </c>
      <c r="S16" s="18">
        <f t="shared" si="11"/>
        <v>0.69971299712997126</v>
      </c>
      <c r="T16" s="18"/>
    </row>
    <row r="19" spans="1:20" x14ac:dyDescent="0.25">
      <c r="A19" t="s">
        <v>30</v>
      </c>
      <c r="B19" s="19" t="s">
        <v>31</v>
      </c>
      <c r="C19" s="20">
        <v>3.5</v>
      </c>
    </row>
    <row r="20" spans="1:20" x14ac:dyDescent="0.25">
      <c r="B20" s="19" t="s">
        <v>33</v>
      </c>
      <c r="C20" s="21">
        <v>0.1</v>
      </c>
    </row>
    <row r="28" spans="1:20" ht="15.75" thickBot="1" x14ac:dyDescent="0.3">
      <c r="B28" s="12" t="s">
        <v>34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30" spans="1:20" x14ac:dyDescent="0.25">
      <c r="B30" s="1" t="s">
        <v>38</v>
      </c>
      <c r="M30" s="1" t="s">
        <v>39</v>
      </c>
    </row>
    <row r="45" spans="2:13" x14ac:dyDescent="0.25">
      <c r="B45" s="1" t="s">
        <v>40</v>
      </c>
      <c r="M45" s="1" t="s">
        <v>41</v>
      </c>
    </row>
    <row r="62" spans="2:13" x14ac:dyDescent="0.25">
      <c r="B62" s="1" t="s">
        <v>37</v>
      </c>
      <c r="M62" s="1" t="s">
        <v>42</v>
      </c>
    </row>
    <row r="79" spans="2:13" x14ac:dyDescent="0.25">
      <c r="B79" s="1" t="s">
        <v>35</v>
      </c>
      <c r="M79" s="1" t="s">
        <v>36</v>
      </c>
    </row>
  </sheetData>
  <sheetProtection password="AC33" sheet="1" objects="1" scenarios="1" selectLockedCells="1" selectUnlockedCells="1"/>
  <mergeCells count="2">
    <mergeCell ref="B3:T3"/>
    <mergeCell ref="B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Anual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2013-01-02T02:47:57Z</dcterms:created>
  <dcterms:modified xsi:type="dcterms:W3CDTF">2013-01-02T03:51:47Z</dcterms:modified>
</cp:coreProperties>
</file>