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Planilla " sheetId="3" r:id="rId1"/>
    <sheet name="Planilla Resuelto" sheetId="1" r:id="rId2"/>
  </sheets>
  <calcPr calcId="144525"/>
</workbook>
</file>

<file path=xl/calcChain.xml><?xml version="1.0" encoding="utf-8"?>
<calcChain xmlns="http://schemas.openxmlformats.org/spreadsheetml/2006/main">
  <c r="H69" i="1" l="1"/>
  <c r="H67" i="1"/>
  <c r="H65" i="1"/>
  <c r="H63" i="1"/>
  <c r="H61" i="1"/>
  <c r="H59" i="1"/>
  <c r="H57" i="1"/>
  <c r="H55" i="1"/>
  <c r="H43" i="1"/>
  <c r="H53" i="1"/>
  <c r="H51" i="1"/>
  <c r="H49" i="1"/>
  <c r="H47" i="1"/>
  <c r="H45" i="1"/>
  <c r="H41" i="1"/>
  <c r="H39" i="1"/>
  <c r="H37" i="1"/>
  <c r="H35" i="1"/>
  <c r="H33" i="1"/>
  <c r="H31" i="1"/>
  <c r="G20" i="1"/>
  <c r="I20" i="1" s="1"/>
  <c r="H20" i="1"/>
  <c r="G21" i="1"/>
  <c r="I21" i="1" s="1"/>
  <c r="H21" i="1"/>
  <c r="G22" i="1"/>
  <c r="I22" i="1" s="1"/>
  <c r="H22" i="1"/>
  <c r="G23" i="1"/>
  <c r="I23" i="1" s="1"/>
  <c r="H23" i="1"/>
  <c r="G24" i="1"/>
  <c r="I24" i="1" s="1"/>
  <c r="H24" i="1"/>
  <c r="G25" i="1"/>
  <c r="I25" i="1" s="1"/>
  <c r="H25" i="1"/>
  <c r="G26" i="1"/>
  <c r="I26" i="1" s="1"/>
  <c r="H26" i="1"/>
  <c r="G12" i="1"/>
  <c r="H12" i="1"/>
  <c r="I12" i="1"/>
  <c r="K12" i="1" s="1"/>
  <c r="J12" i="1"/>
  <c r="M12" i="1"/>
  <c r="G13" i="1"/>
  <c r="H13" i="1"/>
  <c r="I13" i="1"/>
  <c r="K13" i="1" s="1"/>
  <c r="J13" i="1"/>
  <c r="M13" i="1"/>
  <c r="G14" i="1"/>
  <c r="H14" i="1"/>
  <c r="I14" i="1"/>
  <c r="K14" i="1" s="1"/>
  <c r="J14" i="1"/>
  <c r="M14" i="1"/>
  <c r="G15" i="1"/>
  <c r="H15" i="1"/>
  <c r="I15" i="1"/>
  <c r="K15" i="1" s="1"/>
  <c r="J15" i="1"/>
  <c r="G16" i="1"/>
  <c r="H16" i="1"/>
  <c r="I16" i="1"/>
  <c r="K16" i="1" s="1"/>
  <c r="J16" i="1"/>
  <c r="G17" i="1"/>
  <c r="H17" i="1"/>
  <c r="I17" i="1"/>
  <c r="K17" i="1" s="1"/>
  <c r="J17" i="1"/>
  <c r="N19" i="1"/>
  <c r="N11" i="1"/>
  <c r="M19" i="1"/>
  <c r="M11" i="1"/>
  <c r="L19" i="1"/>
  <c r="L11" i="1"/>
  <c r="K19" i="1"/>
  <c r="K11" i="1"/>
  <c r="J19" i="1"/>
  <c r="J11" i="1"/>
  <c r="I19" i="1"/>
  <c r="I11" i="1"/>
  <c r="H19" i="1"/>
  <c r="H11" i="1"/>
  <c r="G19" i="1"/>
  <c r="G11" i="1"/>
  <c r="F20" i="1"/>
  <c r="F21" i="1"/>
  <c r="F22" i="1"/>
  <c r="F23" i="1"/>
  <c r="F24" i="1"/>
  <c r="F25" i="1"/>
  <c r="F26" i="1"/>
  <c r="F19" i="1"/>
  <c r="F12" i="1"/>
  <c r="F13" i="1"/>
  <c r="F14" i="1"/>
  <c r="F15" i="1"/>
  <c r="F16" i="1"/>
  <c r="F17" i="1"/>
  <c r="F11" i="1"/>
  <c r="K26" i="1" l="1"/>
  <c r="N26" i="1" s="1"/>
  <c r="M26" i="1"/>
  <c r="J26" i="1"/>
  <c r="L26" i="1"/>
  <c r="K22" i="1"/>
  <c r="M22" i="1"/>
  <c r="J22" i="1"/>
  <c r="N22" i="1"/>
  <c r="L22" i="1"/>
  <c r="K20" i="1"/>
  <c r="M20" i="1"/>
  <c r="J20" i="1"/>
  <c r="N20" i="1" s="1"/>
  <c r="L20" i="1"/>
  <c r="K25" i="1"/>
  <c r="L25" i="1"/>
  <c r="N25" i="1" s="1"/>
  <c r="M25" i="1"/>
  <c r="J25" i="1"/>
  <c r="K23" i="1"/>
  <c r="N23" i="1" s="1"/>
  <c r="M23" i="1"/>
  <c r="J23" i="1"/>
  <c r="L23" i="1"/>
  <c r="K21" i="1"/>
  <c r="L21" i="1"/>
  <c r="M21" i="1"/>
  <c r="J21" i="1"/>
  <c r="N21" i="1" s="1"/>
  <c r="K24" i="1"/>
  <c r="M24" i="1"/>
  <c r="J24" i="1"/>
  <c r="N24" i="1" s="1"/>
  <c r="L24" i="1"/>
  <c r="N12" i="1"/>
  <c r="N15" i="1"/>
  <c r="M17" i="1"/>
  <c r="M16" i="1"/>
  <c r="N16" i="1" s="1"/>
  <c r="L17" i="1"/>
  <c r="N17" i="1" s="1"/>
  <c r="L16" i="1"/>
  <c r="L15" i="1"/>
  <c r="L14" i="1"/>
  <c r="N14" i="1" s="1"/>
  <c r="L13" i="1"/>
  <c r="N13" i="1" s="1"/>
  <c r="L12" i="1"/>
  <c r="M15" i="1"/>
  <c r="N27" i="1" l="1"/>
</calcChain>
</file>

<file path=xl/sharedStrings.xml><?xml version="1.0" encoding="utf-8"?>
<sst xmlns="http://schemas.openxmlformats.org/spreadsheetml/2006/main" count="190" uniqueCount="79">
  <si>
    <t xml:space="preserve">PAGO MENSUAL </t>
  </si>
  <si>
    <t>CORRESPONDIENTE AL MES DE MARZO 2010</t>
  </si>
  <si>
    <t>Datos del Trabajador</t>
  </si>
  <si>
    <t>Ingresos</t>
  </si>
  <si>
    <t>Remuneracion</t>
  </si>
  <si>
    <t>Total Remuneracion</t>
  </si>
  <si>
    <t>Codigo</t>
  </si>
  <si>
    <t>Apellidos y Nombres</t>
  </si>
  <si>
    <t>Cargo</t>
  </si>
  <si>
    <t>Haber Basico</t>
  </si>
  <si>
    <t>Condic.de trabajo</t>
  </si>
  <si>
    <t>Movilidad</t>
  </si>
  <si>
    <t>Refrigerio</t>
  </si>
  <si>
    <t>AFP / ONP</t>
  </si>
  <si>
    <t>SEG. FACULT.</t>
  </si>
  <si>
    <t>TR001</t>
  </si>
  <si>
    <t>ALLENDE CORTIJO JUAN</t>
  </si>
  <si>
    <t>CONTRATADO</t>
  </si>
  <si>
    <t>TR002</t>
  </si>
  <si>
    <t>ALVA AVILA LUIS</t>
  </si>
  <si>
    <t>EMPLEADO</t>
  </si>
  <si>
    <t>TR003</t>
  </si>
  <si>
    <t>ALVARADO BACA ANA</t>
  </si>
  <si>
    <t>TR004</t>
  </si>
  <si>
    <t>ALVAREZ VILLAR MIGUEL</t>
  </si>
  <si>
    <t>TR005</t>
  </si>
  <si>
    <t>ALZAMORA ALEGRE JUAN</t>
  </si>
  <si>
    <t>TR006</t>
  </si>
  <si>
    <t>BARRANTES RAMOS CARLOS</t>
  </si>
  <si>
    <t>SERVICE</t>
  </si>
  <si>
    <t>TR007</t>
  </si>
  <si>
    <t>BARRETO ROMERO MARIA</t>
  </si>
  <si>
    <t>TR008</t>
  </si>
  <si>
    <t>BURNEO PASTOR INES</t>
  </si>
  <si>
    <t>TR009</t>
  </si>
  <si>
    <t>CANDELA FLORES RAUL</t>
  </si>
  <si>
    <t>TR010</t>
  </si>
  <si>
    <t>CASAS CABRERA HUGO</t>
  </si>
  <si>
    <t>TR011</t>
  </si>
  <si>
    <t>CASTILLO SILVA PEDRO</t>
  </si>
  <si>
    <t>TR012</t>
  </si>
  <si>
    <t>CHOQUE QUISPE CARMEN</t>
  </si>
  <si>
    <t>TR013</t>
  </si>
  <si>
    <t>DA SILVA CASTRO DAVID</t>
  </si>
  <si>
    <t>TR014</t>
  </si>
  <si>
    <t>DUEÑAS SALAZAR IRMA</t>
  </si>
  <si>
    <t>TR015</t>
  </si>
  <si>
    <t>DULANTO ZAPATA IVAN</t>
  </si>
  <si>
    <t>Total Global</t>
  </si>
  <si>
    <t>PLANTA A</t>
  </si>
  <si>
    <t>PLANTA B</t>
  </si>
  <si>
    <t>condicion de Trabajo</t>
  </si>
  <si>
    <t>AFP/ONP</t>
  </si>
  <si>
    <t>Seg. Facult</t>
  </si>
  <si>
    <t>Bonif.</t>
  </si>
  <si>
    <t>Consumos</t>
  </si>
  <si>
    <t>Preguntas:</t>
  </si>
  <si>
    <t>1. ¿Cuántos datos hay en total?</t>
  </si>
  <si>
    <t>2. ¿Cuál es el valor que mas se repite?</t>
  </si>
  <si>
    <t>3. ¿Cuál es el valor minimo de Haber Basico en las Plantas A y B?</t>
  </si>
  <si>
    <t>5. ¿Cuantos valores numericos hay?</t>
  </si>
  <si>
    <t>4. ¿Cuantos trabajadores hay?</t>
  </si>
  <si>
    <t>6. ¿ Cual es el promedio de la suma de los haberes basicos en las Plantas A y B?</t>
  </si>
  <si>
    <t>7. ¿Cuánto suma el numero de ingresos y el numero de egresos?</t>
  </si>
  <si>
    <t>8. ¿ Cual es el valor minimo de los ingresos?</t>
  </si>
  <si>
    <t>9. ¿Cuál es el promedio de los egresos?</t>
  </si>
  <si>
    <t>10. ¿Cual es el promedio de la suma de las Renumeraciones en las plantas A y B?</t>
  </si>
  <si>
    <t>11. ¿Cual es la suma de los promedios de las renumeraciones en las plantas A y B?</t>
  </si>
  <si>
    <t>12. ¿Cual es el valor maximo de la suma de los ingresos y egresos?</t>
  </si>
  <si>
    <t>13. ¿Cual es el valor minimo de la suma de los ingresos y egresos?</t>
  </si>
  <si>
    <t>14. ¿Cual es el promedio de la suma de la movilidad en las plantas A y B?</t>
  </si>
  <si>
    <t>15. ¿Cuál es el valor maximo del promedio de total renumeracon en las plantas A y B?</t>
  </si>
  <si>
    <t>16. ¿Cuál es el valor que mas se repite en los egresos?</t>
  </si>
  <si>
    <t>17.¿Cual es el promedio de todos los egresos?</t>
  </si>
  <si>
    <t>18. ¿Cuál es la suma de todos los descuentos?</t>
  </si>
  <si>
    <t>19, ¿Cuántos datos hay en la planta A</t>
  </si>
  <si>
    <t>20. ¿Cuántos valores numericos hay en la planta B?</t>
  </si>
  <si>
    <t>Respuesta: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</si>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</sst>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S/.&quot;\ * #,##0.00_ ;_ &quot;S/.&quot;\ * \-#,##0.00_ ;_ &quot;S/.&quot;\ * &quot;-&quot;??_ ;_ @_ "/>
    <numFmt numFmtId="164" formatCode="General_)"/>
  </numFmts>
  <fonts count="9" x14ac:knownFonts="1">
    <font>
      <sz val="10"/>
      <name val="Arial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6"/>
      <color indexed="16"/>
      <name val="Arial"/>
      <family val="2"/>
    </font>
    <font>
      <b/>
      <sz val="10"/>
      <name val="Arial"/>
      <family val="2"/>
    </font>
    <font>
      <b/>
      <sz val="28"/>
      <name val="Arial"/>
      <family val="2"/>
    </font>
    <font>
      <b/>
      <sz val="28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10"/>
      <color theme="8" tint="-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/>
    <xf numFmtId="164" fontId="1" fillId="0" borderId="15" xfId="0" applyNumberFormat="1" applyFont="1" applyFill="1" applyBorder="1" applyProtection="1"/>
    <xf numFmtId="164" fontId="1" fillId="0" borderId="15" xfId="0" applyNumberFormat="1" applyFont="1" applyFill="1" applyBorder="1" applyAlignment="1" applyProtection="1">
      <alignment horizontal="left"/>
    </xf>
    <xf numFmtId="164" fontId="1" fillId="0" borderId="16" xfId="0" applyNumberFormat="1" applyFont="1" applyFill="1" applyBorder="1" applyProtection="1"/>
    <xf numFmtId="164" fontId="1" fillId="0" borderId="16" xfId="0" applyNumberFormat="1" applyFont="1" applyFill="1" applyBorder="1" applyAlignment="1" applyProtection="1">
      <alignment horizontal="left"/>
    </xf>
    <xf numFmtId="164" fontId="1" fillId="0" borderId="0" xfId="0" applyNumberFormat="1" applyFont="1"/>
    <xf numFmtId="164" fontId="4" fillId="4" borderId="1" xfId="0" applyNumberFormat="1" applyFont="1" applyFill="1" applyBorder="1" applyAlignment="1" applyProtection="1">
      <alignment horizontal="center" vertical="center"/>
    </xf>
    <xf numFmtId="164" fontId="4" fillId="4" borderId="8" xfId="0" applyNumberFormat="1" applyFont="1" applyFill="1" applyBorder="1" applyAlignment="1" applyProtection="1">
      <alignment horizontal="center" vertical="center"/>
    </xf>
    <xf numFmtId="164" fontId="4" fillId="4" borderId="9" xfId="0" applyNumberFormat="1" applyFont="1" applyFill="1" applyBorder="1" applyAlignment="1" applyProtection="1">
      <alignment horizontal="center" vertical="center"/>
    </xf>
    <xf numFmtId="44" fontId="1" fillId="0" borderId="15" xfId="0" applyNumberFormat="1" applyFont="1" applyFill="1" applyBorder="1" applyProtection="1"/>
    <xf numFmtId="44" fontId="1" fillId="0" borderId="16" xfId="0" applyNumberFormat="1" applyFont="1" applyFill="1" applyBorder="1" applyProtection="1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Fill="1" applyBorder="1"/>
    <xf numFmtId="164" fontId="4" fillId="0" borderId="11" xfId="0" applyNumberFormat="1" applyFont="1" applyFill="1" applyBorder="1" applyAlignment="1" applyProtection="1">
      <alignment horizontal="center" vertical="center" wrapText="1"/>
    </xf>
    <xf numFmtId="164" fontId="4" fillId="5" borderId="13" xfId="0" applyNumberFormat="1" applyFont="1" applyFill="1" applyBorder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</xf>
    <xf numFmtId="164" fontId="4" fillId="0" borderId="13" xfId="0" applyNumberFormat="1" applyFont="1" applyFill="1" applyBorder="1" applyAlignment="1" applyProtection="1">
      <alignment horizontal="center" vertical="center" wrapText="1"/>
    </xf>
    <xf numFmtId="9" fontId="4" fillId="0" borderId="13" xfId="0" applyNumberFormat="1" applyFont="1" applyFill="1" applyBorder="1" applyAlignment="1" applyProtection="1">
      <alignment horizontal="center" vertical="center" wrapText="1"/>
    </xf>
    <xf numFmtId="9" fontId="1" fillId="0" borderId="13" xfId="0" applyNumberFormat="1" applyFont="1" applyBorder="1"/>
    <xf numFmtId="44" fontId="1" fillId="8" borderId="15" xfId="0" applyNumberFormat="1" applyFont="1" applyFill="1" applyBorder="1" applyProtection="1"/>
    <xf numFmtId="44" fontId="1" fillId="8" borderId="15" xfId="0" applyNumberFormat="1" applyFont="1" applyFill="1" applyBorder="1"/>
    <xf numFmtId="44" fontId="0" fillId="8" borderId="15" xfId="0" applyNumberFormat="1" applyFill="1" applyBorder="1"/>
    <xf numFmtId="44" fontId="1" fillId="8" borderId="16" xfId="0" applyNumberFormat="1" applyFont="1" applyFill="1" applyBorder="1" applyProtection="1"/>
    <xf numFmtId="164" fontId="4" fillId="7" borderId="10" xfId="0" applyNumberFormat="1" applyFont="1" applyFill="1" applyBorder="1" applyAlignment="1" applyProtection="1">
      <alignment horizontal="center" vertical="center" wrapText="1"/>
    </xf>
    <xf numFmtId="164" fontId="4" fillId="7" borderId="11" xfId="0" applyNumberFormat="1" applyFont="1" applyFill="1" applyBorder="1" applyAlignment="1" applyProtection="1">
      <alignment horizontal="center" vertical="center" wrapText="1"/>
    </xf>
    <xf numFmtId="164" fontId="4" fillId="7" borderId="12" xfId="0" applyNumberFormat="1" applyFont="1" applyFill="1" applyBorder="1" applyAlignment="1" applyProtection="1">
      <alignment horizontal="center" vertical="center"/>
    </xf>
    <xf numFmtId="164" fontId="4" fillId="7" borderId="13" xfId="0" applyNumberFormat="1" applyFont="1" applyFill="1" applyBorder="1" applyAlignment="1" applyProtection="1">
      <alignment horizontal="center" vertical="center"/>
    </xf>
    <xf numFmtId="164" fontId="4" fillId="6" borderId="14" xfId="0" applyNumberFormat="1" applyFont="1" applyFill="1" applyBorder="1" applyAlignment="1" applyProtection="1">
      <alignment horizontal="center" vertical="center"/>
    </xf>
    <xf numFmtId="164" fontId="4" fillId="6" borderId="3" xfId="0" applyNumberFormat="1" applyFont="1" applyFill="1" applyBorder="1" applyAlignment="1" applyProtection="1">
      <alignment horizontal="center" vertical="center" wrapText="1"/>
    </xf>
    <xf numFmtId="164" fontId="4" fillId="6" borderId="13" xfId="0" applyNumberFormat="1" applyFont="1" applyFill="1" applyBorder="1" applyAlignment="1" applyProtection="1">
      <alignment horizontal="center" vertical="center"/>
    </xf>
    <xf numFmtId="44" fontId="1" fillId="10" borderId="15" xfId="0" applyNumberFormat="1" applyFont="1" applyFill="1" applyBorder="1"/>
    <xf numFmtId="44" fontId="1" fillId="12" borderId="15" xfId="0" applyNumberFormat="1" applyFont="1" applyFill="1" applyBorder="1" applyAlignment="1" applyProtection="1">
      <alignment horizontal="center"/>
    </xf>
    <xf numFmtId="44" fontId="1" fillId="12" borderId="15" xfId="0" applyNumberFormat="1" applyFont="1" applyFill="1" applyBorder="1"/>
    <xf numFmtId="44" fontId="0" fillId="10" borderId="15" xfId="0" applyNumberFormat="1" applyFill="1" applyBorder="1"/>
    <xf numFmtId="44" fontId="0" fillId="11" borderId="10" xfId="0" applyNumberFormat="1" applyFill="1" applyBorder="1"/>
    <xf numFmtId="164" fontId="1" fillId="9" borderId="15" xfId="0" applyNumberFormat="1" applyFont="1" applyFill="1" applyBorder="1" applyProtection="1"/>
    <xf numFmtId="164" fontId="1" fillId="9" borderId="15" xfId="0" applyNumberFormat="1" applyFont="1" applyFill="1" applyBorder="1" applyAlignment="1" applyProtection="1">
      <alignment horizontal="left"/>
    </xf>
    <xf numFmtId="164" fontId="1" fillId="9" borderId="16" xfId="0" applyNumberFormat="1" applyFont="1" applyFill="1" applyBorder="1" applyProtection="1"/>
    <xf numFmtId="164" fontId="1" fillId="9" borderId="16" xfId="0" applyNumberFormat="1" applyFont="1" applyFill="1" applyBorder="1" applyAlignment="1" applyProtection="1">
      <alignment horizontal="left"/>
    </xf>
    <xf numFmtId="0" fontId="4" fillId="0" borderId="0" xfId="0" applyFont="1"/>
    <xf numFmtId="0" fontId="0" fillId="10" borderId="13" xfId="0" applyFill="1" applyBorder="1"/>
    <xf numFmtId="44" fontId="0" fillId="10" borderId="13" xfId="0" applyNumberFormat="1" applyFill="1" applyBorder="1"/>
    <xf numFmtId="0" fontId="1" fillId="0" borderId="0" xfId="0" applyFont="1" applyFill="1"/>
    <xf numFmtId="9" fontId="1" fillId="0" borderId="13" xfId="0" applyNumberFormat="1" applyFont="1" applyFill="1" applyBorder="1"/>
    <xf numFmtId="0" fontId="0" fillId="0" borderId="0" xfId="0" applyFill="1"/>
    <xf numFmtId="164" fontId="4" fillId="0" borderId="1" xfId="0" applyNumberFormat="1" applyFont="1" applyFill="1" applyBorder="1" applyAlignment="1" applyProtection="1">
      <alignment horizontal="center" vertical="center"/>
    </xf>
    <xf numFmtId="164" fontId="4" fillId="0" borderId="8" xfId="0" applyNumberFormat="1" applyFont="1" applyFill="1" applyBorder="1" applyAlignment="1" applyProtection="1">
      <alignment horizontal="center" vertical="center"/>
    </xf>
    <xf numFmtId="164" fontId="4" fillId="0" borderId="9" xfId="0" applyNumberFormat="1" applyFont="1" applyFill="1" applyBorder="1" applyAlignment="1" applyProtection="1">
      <alignment horizontal="center" vertical="center"/>
    </xf>
    <xf numFmtId="164" fontId="4" fillId="0" borderId="12" xfId="0" applyNumberFormat="1" applyFont="1" applyFill="1" applyBorder="1" applyAlignment="1" applyProtection="1">
      <alignment horizontal="center" vertical="center"/>
    </xf>
    <xf numFmtId="164" fontId="4" fillId="0" borderId="13" xfId="0" applyNumberFormat="1" applyFont="1" applyFill="1" applyBorder="1" applyAlignment="1" applyProtection="1">
      <alignment horizontal="center" vertical="center"/>
    </xf>
    <xf numFmtId="164" fontId="4" fillId="0" borderId="14" xfId="0" applyNumberFormat="1" applyFont="1" applyFill="1" applyBorder="1" applyAlignment="1" applyProtection="1">
      <alignment horizontal="center" vertical="center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/>
    <xf numFmtId="0" fontId="0" fillId="0" borderId="15" xfId="0" applyNumberFormat="1" applyFill="1" applyBorder="1"/>
    <xf numFmtId="0" fontId="1" fillId="0" borderId="15" xfId="0" applyNumberFormat="1" applyFont="1" applyFill="1" applyBorder="1" applyAlignment="1" applyProtection="1">
      <alignment horizontal="center"/>
    </xf>
    <xf numFmtId="0" fontId="0" fillId="0" borderId="10" xfId="0" applyNumberFormat="1" applyFill="1" applyBorder="1"/>
    <xf numFmtId="0" fontId="0" fillId="10" borderId="13" xfId="0" applyNumberFormat="1" applyFill="1" applyBorder="1"/>
    <xf numFmtId="0" fontId="0" fillId="0" borderId="0" xfId="0" applyNumberFormat="1"/>
    <xf numFmtId="164" fontId="4" fillId="0" borderId="1" xfId="0" applyNumberFormat="1" applyFont="1" applyFill="1" applyBorder="1" applyAlignment="1" applyProtection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164" fontId="4" fillId="0" borderId="3" xfId="0" applyNumberFormat="1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 applyProtection="1">
      <alignment horizontal="center" vertical="center"/>
    </xf>
    <xf numFmtId="164" fontId="4" fillId="0" borderId="10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64" fontId="4" fillId="3" borderId="1" xfId="0" applyNumberFormat="1" applyFont="1" applyFill="1" applyBorder="1" applyAlignment="1" applyProtection="1">
      <alignment horizontal="center" vertical="center"/>
    </xf>
    <xf numFmtId="164" fontId="4" fillId="3" borderId="2" xfId="0" applyNumberFormat="1" applyFont="1" applyFill="1" applyBorder="1" applyAlignment="1" applyProtection="1">
      <alignment horizontal="center" vertical="center"/>
    </xf>
    <xf numFmtId="164" fontId="4" fillId="3" borderId="3" xfId="0" applyNumberFormat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164" fontId="4" fillId="2" borderId="2" xfId="0" applyNumberFormat="1" applyFont="1" applyFill="1" applyBorder="1" applyAlignment="1" applyProtection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 applyProtection="1">
      <alignment horizontal="center" vertical="center"/>
    </xf>
    <xf numFmtId="164" fontId="4" fillId="4" borderId="10" xfId="0" applyNumberFormat="1" applyFont="1" applyFill="1" applyBorder="1" applyAlignment="1" applyProtection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 applyProtection="1">
      <alignment horizontal="center" vertical="center" wrapText="1"/>
    </xf>
    <xf numFmtId="164" fontId="4" fillId="4" borderId="1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27</xdr:row>
      <xdr:rowOff>161924</xdr:rowOff>
    </xdr:from>
    <xdr:to>
      <xdr:col>14</xdr:col>
      <xdr:colOff>523875</xdr:colOff>
      <xdr:row>42</xdr:row>
      <xdr:rowOff>104775</xdr:rowOff>
    </xdr:to>
    <xdr:sp macro="" textlink="">
      <xdr:nvSpPr>
        <xdr:cNvPr id="2" name="1 Rectángulo"/>
        <xdr:cNvSpPr/>
      </xdr:nvSpPr>
      <xdr:spPr>
        <a:xfrm>
          <a:off x="7896225" y="5448299"/>
          <a:ext cx="4381500" cy="2495551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 b="1"/>
            <a:t>Formulas:</a:t>
          </a:r>
        </a:p>
        <a:p>
          <a:pPr algn="l"/>
          <a:endParaRPr lang="es-PE" sz="1100" b="1"/>
        </a:p>
        <a:p>
          <a:pPr algn="l"/>
          <a:r>
            <a:rPr lang="es-PE" sz="1100" b="1"/>
            <a:t>Condic.</a:t>
          </a:r>
          <a:r>
            <a:rPr lang="es-PE" sz="1100" b="1" baseline="0"/>
            <a:t> de Trabajo = Haber Basico * %Condic. de Trabajo </a:t>
          </a:r>
        </a:p>
        <a:p>
          <a:pPr algn="l"/>
          <a:r>
            <a:rPr lang="es-PE" sz="1100" b="1" baseline="0"/>
            <a:t>Movilidad = Haber Basico * %Movilidad</a:t>
          </a:r>
        </a:p>
        <a:p>
          <a:pPr algn="l"/>
          <a:r>
            <a:rPr lang="es-PE" sz="1100" b="1" baseline="0"/>
            <a:t>Refrigerio = Haber Basico * %Refrigerio</a:t>
          </a:r>
        </a:p>
        <a:p>
          <a:pPr algn="l"/>
          <a:r>
            <a:rPr lang="es-PE" sz="1100" b="1" baseline="0"/>
            <a:t>Renumeracion = Suma de los ingresos</a:t>
          </a:r>
        </a:p>
        <a:p>
          <a:pPr algn="l"/>
          <a:r>
            <a:rPr lang="es-PE" sz="1100" b="1" baseline="0"/>
            <a:t>AFP/ONP = Renumeracion * %AFP/ONP</a:t>
          </a:r>
        </a:p>
        <a:p>
          <a:pPr algn="l"/>
          <a:r>
            <a:rPr lang="es-PE" sz="1100" b="1" baseline="0"/>
            <a:t>Seg. Facult. = Renumeracion * %Seg. facult.</a:t>
          </a:r>
        </a:p>
        <a:p>
          <a:pPr algn="l"/>
          <a:r>
            <a:rPr lang="es-PE" sz="1100" b="1"/>
            <a:t>Bonif.</a:t>
          </a:r>
          <a:r>
            <a:rPr lang="es-PE" sz="1100" b="1" baseline="0"/>
            <a:t> = Renumeracion * %Bonif.</a:t>
          </a:r>
        </a:p>
        <a:p>
          <a:pPr algn="l"/>
          <a:r>
            <a:rPr lang="es-PE" sz="1100" b="1" baseline="0"/>
            <a:t>Consumos = Renumeracion  * %Consumos</a:t>
          </a:r>
        </a:p>
        <a:p>
          <a:pPr algn="l"/>
          <a:r>
            <a:rPr lang="es-PE" sz="1100" b="1" baseline="0"/>
            <a:t>Total Renumeracion = Renumeracion - (suma de descuentos)</a:t>
          </a:r>
        </a:p>
        <a:p>
          <a:pPr algn="l"/>
          <a:endParaRPr lang="es-PE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abSelected="1" topLeftCell="A7" workbookViewId="0">
      <selection activeCell="G14" sqref="G14"/>
    </sheetView>
  </sheetViews>
  <sheetFormatPr baseColWidth="10" defaultColWidth="8.140625" defaultRowHeight="12.75" x14ac:dyDescent="0.2"/>
  <cols>
    <col min="1" max="1" width="4" style="2" customWidth="1"/>
    <col min="2" max="2" width="7.42578125" style="2" bestFit="1" customWidth="1"/>
    <col min="3" max="3" width="28.28515625" style="2" bestFit="1" customWidth="1"/>
    <col min="4" max="4" width="13.5703125" style="2" bestFit="1" customWidth="1"/>
    <col min="5" max="5" width="13.140625" style="2" bestFit="1" customWidth="1"/>
    <col min="6" max="6" width="11" style="2" customWidth="1"/>
    <col min="7" max="7" width="11.140625" style="2" customWidth="1"/>
    <col min="8" max="8" width="13.28515625" bestFit="1" customWidth="1"/>
    <col min="9" max="9" width="14.42578125" bestFit="1" customWidth="1"/>
    <col min="10" max="10" width="14.42578125" style="2" bestFit="1" customWidth="1"/>
    <col min="11" max="11" width="9.42578125" style="2" customWidth="1"/>
    <col min="12" max="13" width="10.7109375" style="2" bestFit="1" customWidth="1"/>
    <col min="14" max="14" width="14.7109375" style="2" customWidth="1"/>
    <col min="15" max="16384" width="8.140625" style="2"/>
  </cols>
  <sheetData>
    <row r="1" spans="1:17" ht="13.5" thickBot="1" x14ac:dyDescent="0.25">
      <c r="A1" s="1"/>
      <c r="B1" s="1"/>
      <c r="C1" s="1"/>
      <c r="D1" s="1"/>
      <c r="E1" s="1"/>
      <c r="F1" s="1"/>
      <c r="G1" s="1"/>
    </row>
    <row r="2" spans="1:17" ht="36" thickBot="1" x14ac:dyDescent="0.55000000000000004">
      <c r="A2" s="1"/>
      <c r="B2" s="71" t="s">
        <v>0</v>
      </c>
      <c r="C2" s="71"/>
      <c r="D2" s="71"/>
      <c r="E2" s="1"/>
      <c r="F2" s="1"/>
      <c r="G2" s="1"/>
      <c r="H2" s="24" t="s">
        <v>51</v>
      </c>
      <c r="I2" s="24" t="s">
        <v>11</v>
      </c>
      <c r="J2" s="24" t="s">
        <v>12</v>
      </c>
      <c r="K2" s="24" t="s">
        <v>52</v>
      </c>
      <c r="L2" s="24" t="s">
        <v>53</v>
      </c>
      <c r="M2" s="24" t="s">
        <v>54</v>
      </c>
      <c r="N2" s="24" t="s">
        <v>55</v>
      </c>
      <c r="O2" s="50"/>
      <c r="P2" s="50"/>
      <c r="Q2" s="50"/>
    </row>
    <row r="3" spans="1:17" ht="13.5" thickBot="1" x14ac:dyDescent="0.25">
      <c r="A3" s="1"/>
      <c r="B3" s="17" t="s">
        <v>1</v>
      </c>
      <c r="C3" s="50"/>
      <c r="D3" s="1"/>
      <c r="E3" s="1"/>
      <c r="F3" s="1"/>
      <c r="G3" s="1"/>
      <c r="H3" s="25">
        <v>0.15</v>
      </c>
      <c r="I3" s="25">
        <v>0.11</v>
      </c>
      <c r="J3" s="25">
        <v>0.08</v>
      </c>
      <c r="K3" s="25">
        <v>7.0000000000000007E-2</v>
      </c>
      <c r="L3" s="25">
        <v>0.03</v>
      </c>
      <c r="M3" s="51">
        <v>0.15</v>
      </c>
      <c r="N3" s="51">
        <v>0.1</v>
      </c>
      <c r="O3" s="50"/>
      <c r="P3" s="50"/>
      <c r="Q3" s="50"/>
    </row>
    <row r="4" spans="1:17" ht="18" customHeight="1" x14ac:dyDescent="0.25">
      <c r="A4" s="1"/>
      <c r="B4" s="50"/>
      <c r="C4" s="50"/>
      <c r="D4" s="50"/>
      <c r="E4" s="3"/>
      <c r="F4" s="3"/>
      <c r="G4" s="3"/>
      <c r="H4" s="52"/>
      <c r="I4" s="52"/>
      <c r="J4" s="50"/>
      <c r="K4" s="50"/>
      <c r="L4" s="50"/>
      <c r="M4" s="50"/>
      <c r="N4" s="50"/>
      <c r="O4" s="50"/>
      <c r="P4" s="50"/>
      <c r="Q4" s="50"/>
    </row>
    <row r="5" spans="1:17" ht="15" customHeight="1" x14ac:dyDescent="0.3">
      <c r="B5" s="50"/>
      <c r="C5" s="4"/>
      <c r="D5" s="4"/>
      <c r="E5" s="4"/>
      <c r="F5" s="4"/>
      <c r="G5" s="5"/>
      <c r="H5" s="52"/>
      <c r="I5" s="52"/>
      <c r="J5" s="52"/>
      <c r="K5" s="50"/>
      <c r="L5" s="50"/>
      <c r="M5" s="50"/>
      <c r="N5" s="50"/>
      <c r="O5" s="50"/>
      <c r="P5" s="50"/>
      <c r="Q5" s="50"/>
    </row>
    <row r="6" spans="1:17" ht="13.5" customHeight="1" x14ac:dyDescent="0.3">
      <c r="A6" s="1"/>
      <c r="B6" s="5"/>
      <c r="C6" s="5"/>
      <c r="D6" s="5"/>
      <c r="E6" s="5"/>
      <c r="F6" s="5"/>
      <c r="G6" s="5"/>
      <c r="H6" s="52"/>
      <c r="I6" s="52"/>
      <c r="J6" s="52"/>
      <c r="K6" s="50"/>
      <c r="L6" s="50"/>
      <c r="M6" s="50"/>
      <c r="N6" s="50"/>
      <c r="O6" s="50"/>
      <c r="P6" s="50"/>
      <c r="Q6" s="50"/>
    </row>
    <row r="7" spans="1:17" ht="13.5" customHeight="1" thickBot="1" x14ac:dyDescent="0.25">
      <c r="B7" s="1"/>
      <c r="C7" s="1"/>
      <c r="D7" s="1"/>
      <c r="E7" s="1"/>
      <c r="F7" s="1"/>
      <c r="G7" s="1"/>
      <c r="H7" s="52"/>
      <c r="I7" s="52"/>
      <c r="J7" s="52"/>
      <c r="K7" s="50"/>
      <c r="L7" s="50"/>
      <c r="M7" s="50"/>
      <c r="N7" s="50"/>
      <c r="O7" s="50"/>
      <c r="P7" s="50"/>
      <c r="Q7" s="50"/>
    </row>
    <row r="8" spans="1:17" ht="31.5" customHeight="1" thickBot="1" x14ac:dyDescent="0.25">
      <c r="B8" s="72" t="s">
        <v>2</v>
      </c>
      <c r="C8" s="73"/>
      <c r="D8" s="74"/>
      <c r="E8" s="72" t="s">
        <v>3</v>
      </c>
      <c r="F8" s="73"/>
      <c r="G8" s="73"/>
      <c r="H8" s="74"/>
      <c r="I8" s="75" t="s">
        <v>4</v>
      </c>
      <c r="J8" s="77" t="s">
        <v>78</v>
      </c>
      <c r="K8" s="78"/>
      <c r="L8" s="78"/>
      <c r="M8" s="79"/>
      <c r="N8" s="80" t="s">
        <v>5</v>
      </c>
      <c r="O8" s="50"/>
      <c r="P8" s="50"/>
      <c r="Q8" s="50"/>
    </row>
    <row r="9" spans="1:17" ht="26.25" thickBot="1" x14ac:dyDescent="0.25">
      <c r="B9" s="53" t="s">
        <v>6</v>
      </c>
      <c r="C9" s="54" t="s">
        <v>7</v>
      </c>
      <c r="D9" s="55" t="s">
        <v>8</v>
      </c>
      <c r="E9" s="23" t="s">
        <v>9</v>
      </c>
      <c r="F9" s="21" t="s">
        <v>10</v>
      </c>
      <c r="G9" s="56" t="s">
        <v>11</v>
      </c>
      <c r="H9" s="57" t="s">
        <v>12</v>
      </c>
      <c r="I9" s="76"/>
      <c r="J9" s="58" t="s">
        <v>13</v>
      </c>
      <c r="K9" s="59" t="s">
        <v>14</v>
      </c>
      <c r="L9" s="57" t="s">
        <v>54</v>
      </c>
      <c r="M9" s="57" t="s">
        <v>55</v>
      </c>
      <c r="N9" s="81"/>
      <c r="O9" s="50"/>
      <c r="P9" s="50"/>
      <c r="Q9" s="50"/>
    </row>
    <row r="10" spans="1:17" ht="13.5" thickBot="1" x14ac:dyDescent="0.25">
      <c r="B10" s="66" t="s">
        <v>49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50"/>
      <c r="P10" s="50"/>
      <c r="Q10" s="50"/>
    </row>
    <row r="11" spans="1:17" x14ac:dyDescent="0.2">
      <c r="B11" s="7" t="s">
        <v>15</v>
      </c>
      <c r="C11" s="8" t="s">
        <v>16</v>
      </c>
      <c r="D11" s="8" t="s">
        <v>17</v>
      </c>
      <c r="E11" s="15">
        <v>1250</v>
      </c>
      <c r="F11" s="60"/>
      <c r="G11" s="61"/>
      <c r="H11" s="61"/>
      <c r="I11" s="61"/>
      <c r="J11" s="62"/>
      <c r="K11" s="60"/>
      <c r="L11" s="60"/>
      <c r="M11" s="60"/>
      <c r="N11" s="60"/>
      <c r="O11" s="50"/>
      <c r="P11" s="50"/>
      <c r="Q11" s="50"/>
    </row>
    <row r="12" spans="1:17" x14ac:dyDescent="0.2">
      <c r="B12" s="9" t="s">
        <v>18</v>
      </c>
      <c r="C12" s="10" t="s">
        <v>19</v>
      </c>
      <c r="D12" s="10" t="s">
        <v>20</v>
      </c>
      <c r="E12" s="16">
        <v>1100</v>
      </c>
      <c r="F12" s="60"/>
      <c r="G12" s="61"/>
      <c r="H12" s="61"/>
      <c r="I12" s="61"/>
      <c r="J12" s="62"/>
      <c r="K12" s="60"/>
      <c r="L12" s="60"/>
      <c r="M12" s="60"/>
      <c r="N12" s="60"/>
      <c r="O12" s="50"/>
      <c r="P12" s="50"/>
      <c r="Q12" s="50"/>
    </row>
    <row r="13" spans="1:17" x14ac:dyDescent="0.2">
      <c r="B13" s="9" t="s">
        <v>21</v>
      </c>
      <c r="C13" s="10" t="s">
        <v>22</v>
      </c>
      <c r="D13" s="10" t="s">
        <v>20</v>
      </c>
      <c r="E13" s="16">
        <v>1800</v>
      </c>
      <c r="F13" s="60"/>
      <c r="G13" s="61"/>
      <c r="H13" s="61"/>
      <c r="I13" s="61"/>
      <c r="J13" s="62"/>
      <c r="K13" s="60"/>
      <c r="L13" s="60"/>
      <c r="M13" s="60"/>
      <c r="N13" s="60"/>
      <c r="O13" s="50"/>
      <c r="P13" s="50"/>
      <c r="Q13" s="50"/>
    </row>
    <row r="14" spans="1:17" x14ac:dyDescent="0.2">
      <c r="B14" s="9" t="s">
        <v>23</v>
      </c>
      <c r="C14" s="10" t="s">
        <v>24</v>
      </c>
      <c r="D14" s="10" t="s">
        <v>17</v>
      </c>
      <c r="E14" s="16">
        <v>1900</v>
      </c>
      <c r="F14" s="60"/>
      <c r="G14" s="61"/>
      <c r="H14" s="61"/>
      <c r="I14" s="61"/>
      <c r="J14" s="62"/>
      <c r="K14" s="60"/>
      <c r="L14" s="60"/>
      <c r="M14" s="60"/>
      <c r="N14" s="60"/>
      <c r="O14" s="50"/>
      <c r="P14" s="50"/>
      <c r="Q14" s="50"/>
    </row>
    <row r="15" spans="1:17" x14ac:dyDescent="0.2">
      <c r="B15" s="9" t="s">
        <v>25</v>
      </c>
      <c r="C15" s="10" t="s">
        <v>26</v>
      </c>
      <c r="D15" s="10" t="s">
        <v>20</v>
      </c>
      <c r="E15" s="16">
        <v>800</v>
      </c>
      <c r="F15" s="60"/>
      <c r="G15" s="61"/>
      <c r="H15" s="61"/>
      <c r="I15" s="61"/>
      <c r="J15" s="62"/>
      <c r="K15" s="60"/>
      <c r="L15" s="60"/>
      <c r="M15" s="60"/>
      <c r="N15" s="60"/>
      <c r="O15" s="50"/>
      <c r="P15" s="50"/>
      <c r="Q15" s="50"/>
    </row>
    <row r="16" spans="1:17" x14ac:dyDescent="0.2">
      <c r="B16" s="9" t="s">
        <v>27</v>
      </c>
      <c r="C16" s="10" t="s">
        <v>28</v>
      </c>
      <c r="D16" s="10" t="s">
        <v>29</v>
      </c>
      <c r="E16" s="16">
        <v>750</v>
      </c>
      <c r="F16" s="60"/>
      <c r="G16" s="61"/>
      <c r="H16" s="61"/>
      <c r="I16" s="61"/>
      <c r="J16" s="62"/>
      <c r="K16" s="60"/>
      <c r="L16" s="60"/>
      <c r="M16" s="60"/>
      <c r="N16" s="60"/>
      <c r="O16" s="50"/>
      <c r="P16" s="50"/>
      <c r="Q16" s="50"/>
    </row>
    <row r="17" spans="2:17" ht="13.5" thickBot="1" x14ac:dyDescent="0.25">
      <c r="B17" s="9" t="s">
        <v>30</v>
      </c>
      <c r="C17" s="10" t="s">
        <v>31</v>
      </c>
      <c r="D17" s="10" t="s">
        <v>20</v>
      </c>
      <c r="E17" s="16">
        <v>1800</v>
      </c>
      <c r="F17" s="60"/>
      <c r="G17" s="61"/>
      <c r="H17" s="61"/>
      <c r="I17" s="61"/>
      <c r="J17" s="62"/>
      <c r="K17" s="60"/>
      <c r="L17" s="60"/>
      <c r="M17" s="60"/>
      <c r="N17" s="60"/>
      <c r="O17" s="50"/>
      <c r="P17" s="50"/>
      <c r="Q17" s="50"/>
    </row>
    <row r="18" spans="2:17" ht="13.5" thickBot="1" x14ac:dyDescent="0.25">
      <c r="B18" s="66" t="s">
        <v>50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50"/>
      <c r="P18" s="50"/>
      <c r="Q18" s="50"/>
    </row>
    <row r="19" spans="2:17" x14ac:dyDescent="0.2">
      <c r="B19" s="9" t="s">
        <v>32</v>
      </c>
      <c r="C19" s="10" t="s">
        <v>33</v>
      </c>
      <c r="D19" s="10" t="s">
        <v>17</v>
      </c>
      <c r="E19" s="16">
        <v>1300</v>
      </c>
      <c r="F19" s="60"/>
      <c r="G19" s="61"/>
      <c r="H19" s="61"/>
      <c r="I19" s="61"/>
      <c r="J19" s="62"/>
      <c r="K19" s="60"/>
      <c r="L19" s="60"/>
      <c r="M19" s="60"/>
      <c r="N19" s="60"/>
      <c r="O19" s="50"/>
      <c r="P19" s="50"/>
      <c r="Q19" s="50"/>
    </row>
    <row r="20" spans="2:17" x14ac:dyDescent="0.2">
      <c r="B20" s="9" t="s">
        <v>34</v>
      </c>
      <c r="C20" s="10" t="s">
        <v>35</v>
      </c>
      <c r="D20" s="10" t="s">
        <v>17</v>
      </c>
      <c r="E20" s="16">
        <v>1800</v>
      </c>
      <c r="F20" s="60"/>
      <c r="G20" s="61"/>
      <c r="H20" s="61"/>
      <c r="I20" s="61"/>
      <c r="J20" s="62"/>
      <c r="K20" s="60"/>
      <c r="L20" s="60"/>
      <c r="M20" s="60"/>
      <c r="N20" s="60"/>
      <c r="O20" s="50"/>
      <c r="P20" s="50"/>
      <c r="Q20" s="50"/>
    </row>
    <row r="21" spans="2:17" x14ac:dyDescent="0.2">
      <c r="B21" s="9" t="s">
        <v>36</v>
      </c>
      <c r="C21" s="10" t="s">
        <v>37</v>
      </c>
      <c r="D21" s="10" t="s">
        <v>20</v>
      </c>
      <c r="E21" s="16">
        <v>1500</v>
      </c>
      <c r="F21" s="60"/>
      <c r="G21" s="61"/>
      <c r="H21" s="61"/>
      <c r="I21" s="61"/>
      <c r="J21" s="62"/>
      <c r="K21" s="60"/>
      <c r="L21" s="60"/>
      <c r="M21" s="60"/>
      <c r="N21" s="60"/>
      <c r="O21" s="50"/>
      <c r="P21" s="50"/>
      <c r="Q21" s="50"/>
    </row>
    <row r="22" spans="2:17" x14ac:dyDescent="0.2">
      <c r="B22" s="9" t="s">
        <v>38</v>
      </c>
      <c r="C22" s="10" t="s">
        <v>39</v>
      </c>
      <c r="D22" s="10" t="s">
        <v>29</v>
      </c>
      <c r="E22" s="16">
        <v>650</v>
      </c>
      <c r="F22" s="60"/>
      <c r="G22" s="61"/>
      <c r="H22" s="61"/>
      <c r="I22" s="61"/>
      <c r="J22" s="62"/>
      <c r="K22" s="60"/>
      <c r="L22" s="60"/>
      <c r="M22" s="60"/>
      <c r="N22" s="60"/>
      <c r="O22" s="50"/>
      <c r="P22" s="50"/>
      <c r="Q22" s="50"/>
    </row>
    <row r="23" spans="2:17" x14ac:dyDescent="0.2">
      <c r="B23" s="9" t="s">
        <v>40</v>
      </c>
      <c r="C23" s="10" t="s">
        <v>41</v>
      </c>
      <c r="D23" s="10" t="s">
        <v>17</v>
      </c>
      <c r="E23" s="16">
        <v>1300</v>
      </c>
      <c r="F23" s="60"/>
      <c r="G23" s="61"/>
      <c r="H23" s="61"/>
      <c r="I23" s="61"/>
      <c r="J23" s="62"/>
      <c r="K23" s="60"/>
      <c r="L23" s="60"/>
      <c r="M23" s="60"/>
      <c r="N23" s="60"/>
      <c r="O23" s="50"/>
      <c r="P23" s="50"/>
      <c r="Q23" s="50"/>
    </row>
    <row r="24" spans="2:17" x14ac:dyDescent="0.2">
      <c r="B24" s="9" t="s">
        <v>42</v>
      </c>
      <c r="C24" s="10" t="s">
        <v>43</v>
      </c>
      <c r="D24" s="10" t="s">
        <v>20</v>
      </c>
      <c r="E24" s="16">
        <v>1900</v>
      </c>
      <c r="F24" s="60"/>
      <c r="G24" s="61"/>
      <c r="H24" s="61"/>
      <c r="I24" s="61"/>
      <c r="J24" s="62"/>
      <c r="K24" s="60"/>
      <c r="L24" s="60"/>
      <c r="M24" s="60"/>
      <c r="N24" s="60"/>
      <c r="O24" s="50"/>
      <c r="P24" s="50"/>
      <c r="Q24" s="50"/>
    </row>
    <row r="25" spans="2:17" x14ac:dyDescent="0.2">
      <c r="B25" s="9" t="s">
        <v>44</v>
      </c>
      <c r="C25" s="10" t="s">
        <v>45</v>
      </c>
      <c r="D25" s="10" t="s">
        <v>20</v>
      </c>
      <c r="E25" s="16">
        <v>1800</v>
      </c>
      <c r="F25" s="60"/>
      <c r="G25" s="61"/>
      <c r="H25" s="61"/>
      <c r="I25" s="61"/>
      <c r="J25" s="62"/>
      <c r="K25" s="60"/>
      <c r="L25" s="60"/>
      <c r="M25" s="60"/>
      <c r="N25" s="60"/>
      <c r="O25" s="50"/>
      <c r="P25" s="50"/>
      <c r="Q25" s="50"/>
    </row>
    <row r="26" spans="2:17" x14ac:dyDescent="0.2">
      <c r="B26" s="9" t="s">
        <v>46</v>
      </c>
      <c r="C26" s="10" t="s">
        <v>47</v>
      </c>
      <c r="D26" s="10" t="s">
        <v>29</v>
      </c>
      <c r="E26" s="16">
        <v>750</v>
      </c>
      <c r="F26" s="60"/>
      <c r="G26" s="61"/>
      <c r="H26" s="61"/>
      <c r="I26" s="61"/>
      <c r="J26" s="62"/>
      <c r="K26" s="60"/>
      <c r="L26" s="60"/>
      <c r="M26" s="60"/>
      <c r="N26" s="60"/>
      <c r="O26" s="50"/>
      <c r="P26" s="50"/>
      <c r="Q26" s="50"/>
    </row>
    <row r="27" spans="2:17" ht="13.5" thickBot="1" x14ac:dyDescent="0.25">
      <c r="B27" s="52"/>
      <c r="C27" s="52"/>
      <c r="D27" s="52"/>
      <c r="E27" s="50"/>
      <c r="F27" s="50"/>
      <c r="G27" s="50"/>
      <c r="H27" s="52"/>
      <c r="I27" s="52"/>
      <c r="J27" s="50"/>
      <c r="K27" s="50"/>
      <c r="L27" s="69" t="s">
        <v>48</v>
      </c>
      <c r="M27" s="70"/>
      <c r="N27" s="63"/>
      <c r="O27" s="50"/>
      <c r="P27" s="50"/>
      <c r="Q27" s="50"/>
    </row>
    <row r="28" spans="2:17" x14ac:dyDescent="0.2">
      <c r="B28"/>
      <c r="C28"/>
      <c r="G28" s="11"/>
    </row>
    <row r="29" spans="2:17" x14ac:dyDescent="0.2">
      <c r="B29" s="47" t="s">
        <v>56</v>
      </c>
      <c r="C29" s="47"/>
      <c r="D29" s="47"/>
      <c r="E29" s="47"/>
      <c r="F29" s="47"/>
      <c r="G29" s="47"/>
      <c r="H29" s="47" t="s">
        <v>77</v>
      </c>
    </row>
    <row r="30" spans="2:17" ht="13.5" thickBot="1" x14ac:dyDescent="0.25">
      <c r="B30" s="47"/>
      <c r="C30" s="47"/>
      <c r="D30" s="47"/>
      <c r="E30" s="47"/>
      <c r="F30" s="47"/>
      <c r="G30" s="47"/>
    </row>
    <row r="31" spans="2:17" ht="13.5" thickBot="1" x14ac:dyDescent="0.25">
      <c r="B31" s="47" t="s">
        <v>57</v>
      </c>
      <c r="C31" s="47"/>
      <c r="D31" s="47"/>
      <c r="E31" s="47"/>
      <c r="F31" s="47"/>
      <c r="G31" s="47"/>
      <c r="H31" s="64"/>
    </row>
    <row r="32" spans="2:17" ht="13.5" thickBot="1" x14ac:dyDescent="0.25">
      <c r="B32" s="47"/>
      <c r="C32" s="47"/>
      <c r="D32" s="47"/>
      <c r="E32" s="47"/>
      <c r="F32" s="47"/>
      <c r="G32" s="47"/>
      <c r="H32" s="65"/>
    </row>
    <row r="33" spans="2:8" ht="13.5" thickBot="1" x14ac:dyDescent="0.25">
      <c r="B33" s="47" t="s">
        <v>58</v>
      </c>
      <c r="C33" s="47"/>
      <c r="D33" s="47"/>
      <c r="E33" s="47"/>
      <c r="F33" s="47"/>
      <c r="G33" s="47"/>
      <c r="H33" s="64"/>
    </row>
    <row r="34" spans="2:8" ht="13.5" thickBot="1" x14ac:dyDescent="0.25">
      <c r="B34" s="47"/>
      <c r="C34" s="47"/>
      <c r="D34" s="47"/>
      <c r="E34" s="47"/>
      <c r="F34" s="47"/>
      <c r="G34" s="47"/>
      <c r="H34" s="65"/>
    </row>
    <row r="35" spans="2:8" ht="13.5" thickBot="1" x14ac:dyDescent="0.25">
      <c r="B35" s="47" t="s">
        <v>59</v>
      </c>
      <c r="C35" s="47"/>
      <c r="D35" s="47"/>
      <c r="E35" s="47"/>
      <c r="F35" s="47"/>
      <c r="G35" s="47"/>
      <c r="H35" s="64"/>
    </row>
    <row r="36" spans="2:8" ht="13.5" thickBot="1" x14ac:dyDescent="0.25">
      <c r="B36" s="47"/>
      <c r="C36" s="47"/>
      <c r="D36" s="47"/>
      <c r="E36" s="47"/>
      <c r="F36" s="47"/>
      <c r="G36" s="47"/>
      <c r="H36" s="65"/>
    </row>
    <row r="37" spans="2:8" ht="13.5" thickBot="1" x14ac:dyDescent="0.25">
      <c r="B37" s="47" t="s">
        <v>61</v>
      </c>
      <c r="C37" s="47"/>
      <c r="D37" s="47"/>
      <c r="E37" s="47"/>
      <c r="F37" s="47"/>
      <c r="G37" s="47"/>
      <c r="H37" s="64"/>
    </row>
    <row r="38" spans="2:8" ht="13.5" thickBot="1" x14ac:dyDescent="0.25">
      <c r="B38" s="47"/>
      <c r="C38" s="47"/>
      <c r="D38" s="47"/>
      <c r="E38" s="47"/>
      <c r="F38" s="47"/>
      <c r="G38" s="47"/>
      <c r="H38" s="65"/>
    </row>
    <row r="39" spans="2:8" ht="13.5" thickBot="1" x14ac:dyDescent="0.25">
      <c r="B39" s="47" t="s">
        <v>60</v>
      </c>
      <c r="C39" s="47"/>
      <c r="D39" s="47"/>
      <c r="E39" s="47"/>
      <c r="F39" s="47"/>
      <c r="G39" s="47"/>
      <c r="H39" s="64"/>
    </row>
    <row r="40" spans="2:8" ht="13.5" thickBot="1" x14ac:dyDescent="0.25">
      <c r="B40" s="47"/>
      <c r="C40" s="47"/>
      <c r="D40" s="47"/>
      <c r="E40" s="47"/>
      <c r="F40" s="47"/>
      <c r="G40" s="47"/>
      <c r="H40" s="65"/>
    </row>
    <row r="41" spans="2:8" ht="13.5" thickBot="1" x14ac:dyDescent="0.25">
      <c r="B41" s="47" t="s">
        <v>62</v>
      </c>
      <c r="C41" s="47"/>
      <c r="D41" s="47"/>
      <c r="E41" s="47"/>
      <c r="F41" s="47"/>
      <c r="G41" s="47"/>
      <c r="H41" s="64"/>
    </row>
    <row r="42" spans="2:8" ht="13.5" thickBot="1" x14ac:dyDescent="0.25">
      <c r="B42" s="47"/>
      <c r="C42" s="47"/>
      <c r="D42" s="47"/>
      <c r="E42" s="47"/>
      <c r="F42" s="47"/>
      <c r="G42" s="47"/>
      <c r="H42" s="65"/>
    </row>
    <row r="43" spans="2:8" ht="13.5" thickBot="1" x14ac:dyDescent="0.25">
      <c r="B43" s="47" t="s">
        <v>63</v>
      </c>
      <c r="C43" s="47"/>
      <c r="D43" s="47"/>
      <c r="E43" s="47"/>
      <c r="F43" s="47"/>
      <c r="G43" s="47"/>
      <c r="H43" s="64"/>
    </row>
    <row r="44" spans="2:8" ht="13.5" thickBot="1" x14ac:dyDescent="0.25">
      <c r="B44" s="47"/>
      <c r="C44" s="47"/>
      <c r="D44" s="47"/>
      <c r="E44" s="47"/>
      <c r="F44" s="47"/>
      <c r="G44" s="47"/>
      <c r="H44" s="65"/>
    </row>
    <row r="45" spans="2:8" ht="13.5" thickBot="1" x14ac:dyDescent="0.25">
      <c r="B45" s="47" t="s">
        <v>64</v>
      </c>
      <c r="C45" s="47"/>
      <c r="D45" s="47"/>
      <c r="E45" s="47"/>
      <c r="F45" s="47"/>
      <c r="G45" s="47"/>
      <c r="H45" s="64"/>
    </row>
    <row r="46" spans="2:8" ht="13.5" thickBot="1" x14ac:dyDescent="0.25">
      <c r="B46" s="47"/>
      <c r="C46" s="47"/>
      <c r="D46" s="47"/>
      <c r="E46" s="47"/>
      <c r="F46" s="47"/>
      <c r="G46" s="47"/>
      <c r="H46" s="65"/>
    </row>
    <row r="47" spans="2:8" ht="13.5" thickBot="1" x14ac:dyDescent="0.25">
      <c r="B47" s="47" t="s">
        <v>65</v>
      </c>
      <c r="C47" s="47"/>
      <c r="D47" s="47"/>
      <c r="E47" s="47"/>
      <c r="F47" s="47"/>
      <c r="G47" s="47"/>
      <c r="H47" s="64"/>
    </row>
    <row r="48" spans="2:8" ht="13.5" thickBot="1" x14ac:dyDescent="0.25">
      <c r="B48" s="47"/>
      <c r="C48" s="47"/>
      <c r="D48" s="47"/>
      <c r="E48" s="47"/>
      <c r="F48" s="47"/>
      <c r="G48" s="47"/>
      <c r="H48" s="65"/>
    </row>
    <row r="49" spans="2:8" ht="13.5" thickBot="1" x14ac:dyDescent="0.25">
      <c r="B49" s="47" t="s">
        <v>66</v>
      </c>
      <c r="C49" s="47"/>
      <c r="D49" s="47"/>
      <c r="E49" s="47"/>
      <c r="F49" s="47"/>
      <c r="G49" s="47"/>
      <c r="H49" s="64"/>
    </row>
    <row r="50" spans="2:8" ht="13.5" thickBot="1" x14ac:dyDescent="0.25">
      <c r="B50" s="47"/>
      <c r="C50" s="47"/>
      <c r="D50" s="47"/>
      <c r="E50" s="47"/>
      <c r="F50" s="47"/>
      <c r="G50" s="47"/>
      <c r="H50" s="65"/>
    </row>
    <row r="51" spans="2:8" ht="13.5" thickBot="1" x14ac:dyDescent="0.25">
      <c r="B51" s="47" t="s">
        <v>67</v>
      </c>
      <c r="C51" s="47"/>
      <c r="D51" s="47"/>
      <c r="E51" s="47"/>
      <c r="F51" s="47"/>
      <c r="G51" s="47"/>
      <c r="H51" s="64"/>
    </row>
    <row r="52" spans="2:8" ht="13.5" thickBot="1" x14ac:dyDescent="0.25">
      <c r="B52" s="47"/>
      <c r="C52" s="47"/>
      <c r="D52" s="47"/>
      <c r="E52" s="47"/>
      <c r="F52" s="47"/>
      <c r="G52" s="47"/>
      <c r="H52" s="65"/>
    </row>
    <row r="53" spans="2:8" ht="13.5" thickBot="1" x14ac:dyDescent="0.25">
      <c r="B53" s="47" t="s">
        <v>68</v>
      </c>
      <c r="C53" s="47"/>
      <c r="D53" s="47"/>
      <c r="E53" s="47"/>
      <c r="F53" s="47"/>
      <c r="G53" s="47"/>
      <c r="H53" s="64"/>
    </row>
    <row r="54" spans="2:8" ht="13.5" thickBot="1" x14ac:dyDescent="0.25">
      <c r="B54" s="47"/>
      <c r="C54" s="47"/>
      <c r="D54" s="47"/>
      <c r="E54" s="47"/>
      <c r="F54" s="47"/>
      <c r="G54" s="47"/>
      <c r="H54" s="65"/>
    </row>
    <row r="55" spans="2:8" ht="13.5" thickBot="1" x14ac:dyDescent="0.25">
      <c r="B55" s="47" t="s">
        <v>69</v>
      </c>
      <c r="C55" s="47"/>
      <c r="D55" s="47"/>
      <c r="E55" s="47"/>
      <c r="F55" s="47"/>
      <c r="G55" s="47"/>
      <c r="H55" s="64"/>
    </row>
    <row r="56" spans="2:8" ht="13.5" thickBot="1" x14ac:dyDescent="0.25">
      <c r="B56" s="47"/>
      <c r="C56" s="47"/>
      <c r="D56" s="47"/>
      <c r="E56" s="47"/>
      <c r="F56" s="47"/>
      <c r="G56" s="47"/>
      <c r="H56" s="65"/>
    </row>
    <row r="57" spans="2:8" ht="13.5" thickBot="1" x14ac:dyDescent="0.25">
      <c r="B57" s="47" t="s">
        <v>70</v>
      </c>
      <c r="C57" s="47"/>
      <c r="D57" s="47"/>
      <c r="E57" s="47"/>
      <c r="F57" s="47"/>
      <c r="G57" s="47"/>
      <c r="H57" s="64"/>
    </row>
    <row r="58" spans="2:8" ht="13.5" thickBot="1" x14ac:dyDescent="0.25">
      <c r="B58" s="47"/>
      <c r="C58" s="47"/>
      <c r="D58" s="47"/>
      <c r="E58" s="47"/>
      <c r="F58" s="47"/>
      <c r="G58" s="47"/>
      <c r="H58" s="65"/>
    </row>
    <row r="59" spans="2:8" ht="13.5" thickBot="1" x14ac:dyDescent="0.25">
      <c r="B59" s="47" t="s">
        <v>71</v>
      </c>
      <c r="C59" s="47"/>
      <c r="D59" s="47"/>
      <c r="E59" s="47"/>
      <c r="F59" s="47"/>
      <c r="G59" s="47"/>
      <c r="H59" s="64"/>
    </row>
    <row r="60" spans="2:8" ht="13.5" thickBot="1" x14ac:dyDescent="0.25">
      <c r="B60" s="47"/>
      <c r="C60" s="47"/>
      <c r="D60" s="47"/>
      <c r="E60" s="47"/>
      <c r="F60" s="47"/>
      <c r="G60" s="47"/>
      <c r="H60" s="65"/>
    </row>
    <row r="61" spans="2:8" ht="13.5" thickBot="1" x14ac:dyDescent="0.25">
      <c r="B61" s="47" t="s">
        <v>72</v>
      </c>
      <c r="C61" s="47"/>
      <c r="D61" s="47"/>
      <c r="E61" s="47"/>
      <c r="F61" s="47"/>
      <c r="G61" s="47"/>
      <c r="H61" s="64"/>
    </row>
    <row r="62" spans="2:8" ht="13.5" thickBot="1" x14ac:dyDescent="0.25">
      <c r="B62" s="47"/>
      <c r="C62" s="47"/>
      <c r="D62" s="47"/>
      <c r="E62" s="47"/>
      <c r="F62" s="47"/>
      <c r="G62" s="47"/>
      <c r="H62" s="65"/>
    </row>
    <row r="63" spans="2:8" ht="13.5" thickBot="1" x14ac:dyDescent="0.25">
      <c r="B63" s="47" t="s">
        <v>73</v>
      </c>
      <c r="C63" s="47"/>
      <c r="D63" s="47"/>
      <c r="E63" s="47"/>
      <c r="F63" s="47"/>
      <c r="G63" s="47"/>
      <c r="H63" s="64"/>
    </row>
    <row r="64" spans="2:8" ht="13.5" thickBot="1" x14ac:dyDescent="0.25">
      <c r="B64" s="47"/>
      <c r="C64" s="47"/>
      <c r="D64" s="47"/>
      <c r="E64" s="47"/>
      <c r="F64" s="47"/>
      <c r="G64" s="47"/>
      <c r="H64" s="65"/>
    </row>
    <row r="65" spans="2:8" ht="13.5" thickBot="1" x14ac:dyDescent="0.25">
      <c r="B65" s="47" t="s">
        <v>74</v>
      </c>
      <c r="C65" s="47"/>
      <c r="D65" s="47"/>
      <c r="E65" s="47"/>
      <c r="F65" s="47"/>
      <c r="G65" s="47"/>
      <c r="H65" s="64"/>
    </row>
    <row r="66" spans="2:8" ht="13.5" thickBot="1" x14ac:dyDescent="0.25">
      <c r="B66" s="47"/>
      <c r="C66" s="47"/>
      <c r="D66" s="47"/>
      <c r="E66" s="47"/>
      <c r="F66" s="47"/>
      <c r="G66" s="47"/>
      <c r="H66" s="65"/>
    </row>
    <row r="67" spans="2:8" ht="13.5" thickBot="1" x14ac:dyDescent="0.25">
      <c r="B67" s="47" t="s">
        <v>75</v>
      </c>
      <c r="C67" s="47"/>
      <c r="D67" s="47"/>
      <c r="E67" s="47"/>
      <c r="F67" s="47"/>
      <c r="G67" s="47"/>
      <c r="H67" s="64"/>
    </row>
    <row r="68" spans="2:8" ht="13.5" thickBot="1" x14ac:dyDescent="0.25">
      <c r="B68" s="47"/>
      <c r="C68" s="47"/>
      <c r="D68" s="47"/>
      <c r="E68" s="47"/>
      <c r="F68" s="47"/>
      <c r="G68" s="47"/>
      <c r="H68" s="65"/>
    </row>
    <row r="69" spans="2:8" ht="13.5" thickBot="1" x14ac:dyDescent="0.25">
      <c r="B69" s="47" t="s">
        <v>76</v>
      </c>
      <c r="C69" s="47"/>
      <c r="D69" s="47"/>
      <c r="E69" s="47"/>
      <c r="F69" s="47"/>
      <c r="G69" s="47"/>
      <c r="H69" s="64"/>
    </row>
    <row r="70" spans="2:8" x14ac:dyDescent="0.2">
      <c r="H70" s="65"/>
    </row>
    <row r="71" spans="2:8" x14ac:dyDescent="0.2">
      <c r="H71" s="65"/>
    </row>
    <row r="72" spans="2:8" x14ac:dyDescent="0.2">
      <c r="H72" s="65"/>
    </row>
    <row r="73" spans="2:8" x14ac:dyDescent="0.2">
      <c r="H73" s="65"/>
    </row>
    <row r="74" spans="2:8" x14ac:dyDescent="0.2">
      <c r="H74" s="65"/>
    </row>
    <row r="75" spans="2:8" x14ac:dyDescent="0.2">
      <c r="H75" s="65"/>
    </row>
    <row r="76" spans="2:8" x14ac:dyDescent="0.2">
      <c r="H76" s="65"/>
    </row>
    <row r="77" spans="2:8" x14ac:dyDescent="0.2">
      <c r="H77" s="65"/>
    </row>
    <row r="78" spans="2:8" x14ac:dyDescent="0.2">
      <c r="H78" s="65"/>
    </row>
    <row r="79" spans="2:8" x14ac:dyDescent="0.2">
      <c r="H79" s="65"/>
    </row>
    <row r="80" spans="2:8" x14ac:dyDescent="0.2">
      <c r="H80" s="65"/>
    </row>
    <row r="81" spans="8:8" x14ac:dyDescent="0.2">
      <c r="H81" s="65"/>
    </row>
    <row r="82" spans="8:8" x14ac:dyDescent="0.2">
      <c r="H82" s="65"/>
    </row>
    <row r="83" spans="8:8" x14ac:dyDescent="0.2">
      <c r="H83" s="65"/>
    </row>
    <row r="84" spans="8:8" x14ac:dyDescent="0.2">
      <c r="H84" s="65"/>
    </row>
    <row r="85" spans="8:8" x14ac:dyDescent="0.2">
      <c r="H85" s="65"/>
    </row>
    <row r="86" spans="8:8" x14ac:dyDescent="0.2">
      <c r="H86" s="65"/>
    </row>
    <row r="87" spans="8:8" x14ac:dyDescent="0.2">
      <c r="H87" s="65"/>
    </row>
    <row r="88" spans="8:8" x14ac:dyDescent="0.2">
      <c r="H88" s="65"/>
    </row>
    <row r="89" spans="8:8" x14ac:dyDescent="0.2">
      <c r="H89" s="65"/>
    </row>
    <row r="90" spans="8:8" x14ac:dyDescent="0.2">
      <c r="H90" s="65"/>
    </row>
    <row r="91" spans="8:8" x14ac:dyDescent="0.2">
      <c r="H91" s="65"/>
    </row>
    <row r="92" spans="8:8" x14ac:dyDescent="0.2">
      <c r="H92" s="65"/>
    </row>
    <row r="93" spans="8:8" x14ac:dyDescent="0.2">
      <c r="H93" s="65"/>
    </row>
    <row r="94" spans="8:8" x14ac:dyDescent="0.2">
      <c r="H94" s="65"/>
    </row>
    <row r="95" spans="8:8" x14ac:dyDescent="0.2">
      <c r="H95" s="65"/>
    </row>
    <row r="96" spans="8:8" x14ac:dyDescent="0.2">
      <c r="H96" s="65"/>
    </row>
    <row r="97" spans="8:8" x14ac:dyDescent="0.2">
      <c r="H97" s="65"/>
    </row>
    <row r="98" spans="8:8" x14ac:dyDescent="0.2">
      <c r="H98" s="65"/>
    </row>
    <row r="99" spans="8:8" x14ac:dyDescent="0.2">
      <c r="H99" s="65"/>
    </row>
    <row r="100" spans="8:8" x14ac:dyDescent="0.2">
      <c r="H100" s="65"/>
    </row>
    <row r="101" spans="8:8" x14ac:dyDescent="0.2">
      <c r="H101" s="65"/>
    </row>
    <row r="102" spans="8:8" x14ac:dyDescent="0.2">
      <c r="H102" s="65"/>
    </row>
    <row r="103" spans="8:8" x14ac:dyDescent="0.2">
      <c r="H103" s="65"/>
    </row>
    <row r="104" spans="8:8" x14ac:dyDescent="0.2">
      <c r="H104" s="65"/>
    </row>
    <row r="105" spans="8:8" x14ac:dyDescent="0.2">
      <c r="H105" s="65"/>
    </row>
    <row r="106" spans="8:8" x14ac:dyDescent="0.2">
      <c r="H106" s="65"/>
    </row>
    <row r="107" spans="8:8" x14ac:dyDescent="0.2">
      <c r="H107" s="65"/>
    </row>
    <row r="108" spans="8:8" x14ac:dyDescent="0.2">
      <c r="H108" s="65"/>
    </row>
    <row r="109" spans="8:8" x14ac:dyDescent="0.2">
      <c r="H109" s="65"/>
    </row>
    <row r="110" spans="8:8" x14ac:dyDescent="0.2">
      <c r="H110" s="65"/>
    </row>
    <row r="111" spans="8:8" x14ac:dyDescent="0.2">
      <c r="H111" s="65"/>
    </row>
    <row r="112" spans="8:8" x14ac:dyDescent="0.2">
      <c r="H112" s="65"/>
    </row>
    <row r="113" spans="8:8" x14ac:dyDescent="0.2">
      <c r="H113" s="65"/>
    </row>
    <row r="114" spans="8:8" x14ac:dyDescent="0.2">
      <c r="H114" s="65"/>
    </row>
    <row r="115" spans="8:8" x14ac:dyDescent="0.2">
      <c r="H115" s="65"/>
    </row>
    <row r="116" spans="8:8" x14ac:dyDescent="0.2">
      <c r="H116" s="65"/>
    </row>
    <row r="117" spans="8:8" x14ac:dyDescent="0.2">
      <c r="H117" s="65"/>
    </row>
    <row r="118" spans="8:8" x14ac:dyDescent="0.2">
      <c r="H118" s="65"/>
    </row>
  </sheetData>
  <mergeCells count="9">
    <mergeCell ref="B10:N10"/>
    <mergeCell ref="B18:N18"/>
    <mergeCell ref="L27:M27"/>
    <mergeCell ref="B2:D2"/>
    <mergeCell ref="B8:D8"/>
    <mergeCell ref="E8:H8"/>
    <mergeCell ref="I8:I9"/>
    <mergeCell ref="J8:M8"/>
    <mergeCell ref="N8:N9"/>
  </mergeCells>
  <printOptions headings="1"/>
  <pageMargins left="0.39370078740157483" right="0.75" top="0.78740157480314965" bottom="1" header="0.39370078740157483" footer="0"/>
  <pageSetup orientation="portrait" horizontalDpi="120" verticalDpi="144" r:id="rId1"/>
  <headerFooter alignWithMargins="0">
    <oddHeader>Trabajo 02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14" workbookViewId="0">
      <selection activeCell="E14" sqref="E14:H14"/>
    </sheetView>
  </sheetViews>
  <sheetFormatPr baseColWidth="10" defaultColWidth="8.140625" defaultRowHeight="12.75" x14ac:dyDescent="0.2"/>
  <cols>
    <col min="1" max="1" width="4" style="2" customWidth="1"/>
    <col min="2" max="2" width="7.42578125" style="2" bestFit="1" customWidth="1"/>
    <col min="3" max="3" width="28.28515625" style="2" bestFit="1" customWidth="1"/>
    <col min="4" max="4" width="13.5703125" style="2" bestFit="1" customWidth="1"/>
    <col min="5" max="5" width="13.140625" style="2" bestFit="1" customWidth="1"/>
    <col min="6" max="6" width="11" style="2" customWidth="1"/>
    <col min="7" max="7" width="11.140625" style="2" customWidth="1"/>
    <col min="8" max="8" width="13.28515625" bestFit="1" customWidth="1"/>
    <col min="9" max="9" width="14.42578125" bestFit="1" customWidth="1"/>
    <col min="10" max="10" width="14.42578125" style="2" bestFit="1" customWidth="1"/>
    <col min="11" max="11" width="9.42578125" style="2" customWidth="1"/>
    <col min="12" max="13" width="10.7109375" style="2" bestFit="1" customWidth="1"/>
    <col min="14" max="14" width="14.7109375" style="2" customWidth="1"/>
    <col min="15" max="16384" width="8.140625" style="2"/>
  </cols>
  <sheetData>
    <row r="1" spans="1:14" ht="13.5" thickBot="1" x14ac:dyDescent="0.25">
      <c r="A1" s="1"/>
      <c r="B1" s="1"/>
      <c r="C1" s="1"/>
      <c r="D1" s="1"/>
      <c r="E1" s="1"/>
      <c r="F1" s="1"/>
      <c r="G1" s="1"/>
    </row>
    <row r="2" spans="1:14" ht="36" thickBot="1" x14ac:dyDescent="0.55000000000000004">
      <c r="A2" s="1"/>
      <c r="B2" s="90" t="s">
        <v>0</v>
      </c>
      <c r="C2" s="90"/>
      <c r="D2" s="90"/>
      <c r="E2" s="1"/>
      <c r="F2" s="1"/>
      <c r="G2" s="1"/>
      <c r="H2" s="22" t="s">
        <v>51</v>
      </c>
      <c r="I2" s="22" t="s">
        <v>11</v>
      </c>
      <c r="J2" s="22" t="s">
        <v>12</v>
      </c>
      <c r="K2" s="22" t="s">
        <v>52</v>
      </c>
      <c r="L2" s="22" t="s">
        <v>53</v>
      </c>
      <c r="M2" s="22" t="s">
        <v>54</v>
      </c>
      <c r="N2" s="22" t="s">
        <v>55</v>
      </c>
    </row>
    <row r="3" spans="1:14" ht="13.5" thickBot="1" x14ac:dyDescent="0.25">
      <c r="A3" s="1"/>
      <c r="B3" s="18" t="s">
        <v>1</v>
      </c>
      <c r="C3" s="19"/>
      <c r="D3" s="20"/>
      <c r="E3" s="1"/>
      <c r="F3" s="1"/>
      <c r="G3" s="1"/>
      <c r="H3" s="25">
        <v>0.15</v>
      </c>
      <c r="I3" s="25">
        <v>0.11</v>
      </c>
      <c r="J3" s="25">
        <v>0.08</v>
      </c>
      <c r="K3" s="25">
        <v>7.0000000000000007E-2</v>
      </c>
      <c r="L3" s="25">
        <v>0.03</v>
      </c>
      <c r="M3" s="26">
        <v>0.15</v>
      </c>
      <c r="N3" s="26">
        <v>0.1</v>
      </c>
    </row>
    <row r="4" spans="1:14" ht="18" customHeight="1" x14ac:dyDescent="0.25">
      <c r="A4" s="1"/>
      <c r="E4" s="3"/>
      <c r="F4" s="3"/>
      <c r="G4" s="3"/>
    </row>
    <row r="5" spans="1:14" ht="15" customHeight="1" x14ac:dyDescent="0.3">
      <c r="C5" s="4"/>
      <c r="D5" s="4"/>
      <c r="E5" s="4"/>
      <c r="F5" s="4"/>
      <c r="G5" s="5"/>
      <c r="J5"/>
    </row>
    <row r="6" spans="1:14" ht="13.5" customHeight="1" x14ac:dyDescent="0.3">
      <c r="A6" s="1"/>
      <c r="B6" s="5"/>
      <c r="C6" s="5"/>
      <c r="D6" s="5"/>
      <c r="E6" s="5"/>
      <c r="F6" s="5"/>
      <c r="G6" s="5"/>
      <c r="J6"/>
    </row>
    <row r="7" spans="1:14" ht="13.5" customHeight="1" thickBot="1" x14ac:dyDescent="0.25">
      <c r="B7" s="6"/>
      <c r="C7" s="6"/>
      <c r="D7" s="6"/>
      <c r="E7" s="6"/>
      <c r="F7" s="6"/>
      <c r="G7" s="6"/>
      <c r="J7"/>
    </row>
    <row r="8" spans="1:14" ht="31.5" customHeight="1" thickBot="1" x14ac:dyDescent="0.25">
      <c r="B8" s="91" t="s">
        <v>2</v>
      </c>
      <c r="C8" s="92"/>
      <c r="D8" s="93"/>
      <c r="E8" s="94" t="s">
        <v>3</v>
      </c>
      <c r="F8" s="95"/>
      <c r="G8" s="95"/>
      <c r="H8" s="96"/>
      <c r="I8" s="97" t="s">
        <v>4</v>
      </c>
      <c r="J8" s="99" t="s">
        <v>78</v>
      </c>
      <c r="K8" s="100"/>
      <c r="L8" s="100"/>
      <c r="M8" s="101"/>
      <c r="N8" s="102" t="s">
        <v>5</v>
      </c>
    </row>
    <row r="9" spans="1:14" ht="26.25" thickBot="1" x14ac:dyDescent="0.25">
      <c r="B9" s="12" t="s">
        <v>6</v>
      </c>
      <c r="C9" s="13" t="s">
        <v>7</v>
      </c>
      <c r="D9" s="14" t="s">
        <v>8</v>
      </c>
      <c r="E9" s="31" t="s">
        <v>9</v>
      </c>
      <c r="F9" s="32" t="s">
        <v>10</v>
      </c>
      <c r="G9" s="33" t="s">
        <v>11</v>
      </c>
      <c r="H9" s="34" t="s">
        <v>12</v>
      </c>
      <c r="I9" s="98"/>
      <c r="J9" s="35" t="s">
        <v>13</v>
      </c>
      <c r="K9" s="36" t="s">
        <v>14</v>
      </c>
      <c r="L9" s="37" t="s">
        <v>54</v>
      </c>
      <c r="M9" s="37" t="s">
        <v>55</v>
      </c>
      <c r="N9" s="103"/>
    </row>
    <row r="10" spans="1:14" ht="13.5" thickBot="1" x14ac:dyDescent="0.25">
      <c r="B10" s="84" t="s">
        <v>49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6"/>
    </row>
    <row r="11" spans="1:14" x14ac:dyDescent="0.2">
      <c r="B11" s="43" t="s">
        <v>15</v>
      </c>
      <c r="C11" s="44" t="s">
        <v>16</v>
      </c>
      <c r="D11" s="44" t="s">
        <v>17</v>
      </c>
      <c r="E11" s="27">
        <v>1250</v>
      </c>
      <c r="F11" s="28">
        <f>E11*$H$3</f>
        <v>187.5</v>
      </c>
      <c r="G11" s="29">
        <f>E11*$I$3</f>
        <v>137.5</v>
      </c>
      <c r="H11" s="29">
        <f>E11*$J$3</f>
        <v>100</v>
      </c>
      <c r="I11" s="41">
        <f>SUM(E11:H11)</f>
        <v>1675</v>
      </c>
      <c r="J11" s="39">
        <f>I11*$K$3</f>
        <v>117.25000000000001</v>
      </c>
      <c r="K11" s="40">
        <f>I11*$L$3</f>
        <v>50.25</v>
      </c>
      <c r="L11" s="40">
        <f>I11*$M$3</f>
        <v>251.25</v>
      </c>
      <c r="M11" s="40">
        <f>$N$3*I11</f>
        <v>167.5</v>
      </c>
      <c r="N11" s="38">
        <f>I11-SUM(J11:M11)</f>
        <v>1088.75</v>
      </c>
    </row>
    <row r="12" spans="1:14" x14ac:dyDescent="0.2">
      <c r="B12" s="45" t="s">
        <v>18</v>
      </c>
      <c r="C12" s="46" t="s">
        <v>19</v>
      </c>
      <c r="D12" s="46" t="s">
        <v>20</v>
      </c>
      <c r="E12" s="30">
        <v>1100</v>
      </c>
      <c r="F12" s="28">
        <f t="shared" ref="F12:F17" si="0">E12*$H$3</f>
        <v>165</v>
      </c>
      <c r="G12" s="29">
        <f t="shared" ref="G12:G17" si="1">E12*$I$3</f>
        <v>121</v>
      </c>
      <c r="H12" s="29">
        <f t="shared" ref="H12:H17" si="2">E12*$J$3</f>
        <v>88</v>
      </c>
      <c r="I12" s="41">
        <f t="shared" ref="I12:I17" si="3">SUM(E12:H12)</f>
        <v>1474</v>
      </c>
      <c r="J12" s="39">
        <f t="shared" ref="J12:J17" si="4">I12*$K$3</f>
        <v>103.18</v>
      </c>
      <c r="K12" s="40">
        <f t="shared" ref="K12:K17" si="5">I12*$L$3</f>
        <v>44.22</v>
      </c>
      <c r="L12" s="40">
        <f t="shared" ref="L12:L17" si="6">I12*$M$3</f>
        <v>221.1</v>
      </c>
      <c r="M12" s="40">
        <f t="shared" ref="M12:M17" si="7">$N$3*I12</f>
        <v>147.4</v>
      </c>
      <c r="N12" s="38">
        <f t="shared" ref="N12:N17" si="8">I12-SUM(J12:M12)</f>
        <v>958.1</v>
      </c>
    </row>
    <row r="13" spans="1:14" x14ac:dyDescent="0.2">
      <c r="B13" s="45" t="s">
        <v>21</v>
      </c>
      <c r="C13" s="46" t="s">
        <v>22</v>
      </c>
      <c r="D13" s="46" t="s">
        <v>20</v>
      </c>
      <c r="E13" s="30">
        <v>1800</v>
      </c>
      <c r="F13" s="28">
        <f t="shared" si="0"/>
        <v>270</v>
      </c>
      <c r="G13" s="29">
        <f t="shared" si="1"/>
        <v>198</v>
      </c>
      <c r="H13" s="29">
        <f t="shared" si="2"/>
        <v>144</v>
      </c>
      <c r="I13" s="41">
        <f t="shared" si="3"/>
        <v>2412</v>
      </c>
      <c r="J13" s="39">
        <f t="shared" si="4"/>
        <v>168.84</v>
      </c>
      <c r="K13" s="40">
        <f t="shared" si="5"/>
        <v>72.36</v>
      </c>
      <c r="L13" s="40">
        <f t="shared" si="6"/>
        <v>361.8</v>
      </c>
      <c r="M13" s="40">
        <f t="shared" si="7"/>
        <v>241.20000000000002</v>
      </c>
      <c r="N13" s="38">
        <f t="shared" si="8"/>
        <v>1567.8</v>
      </c>
    </row>
    <row r="14" spans="1:14" x14ac:dyDescent="0.2">
      <c r="B14" s="45" t="s">
        <v>23</v>
      </c>
      <c r="C14" s="46" t="s">
        <v>24</v>
      </c>
      <c r="D14" s="46" t="s">
        <v>17</v>
      </c>
      <c r="E14" s="30">
        <v>1900</v>
      </c>
      <c r="F14" s="28">
        <f t="shared" si="0"/>
        <v>285</v>
      </c>
      <c r="G14" s="29">
        <f t="shared" si="1"/>
        <v>209</v>
      </c>
      <c r="H14" s="29">
        <f t="shared" si="2"/>
        <v>152</v>
      </c>
      <c r="I14" s="41">
        <f t="shared" si="3"/>
        <v>2546</v>
      </c>
      <c r="J14" s="39">
        <f t="shared" si="4"/>
        <v>178.22000000000003</v>
      </c>
      <c r="K14" s="40">
        <f t="shared" si="5"/>
        <v>76.38</v>
      </c>
      <c r="L14" s="40">
        <f t="shared" si="6"/>
        <v>381.9</v>
      </c>
      <c r="M14" s="40">
        <f t="shared" si="7"/>
        <v>254.60000000000002</v>
      </c>
      <c r="N14" s="38">
        <f t="shared" si="8"/>
        <v>1654.9</v>
      </c>
    </row>
    <row r="15" spans="1:14" x14ac:dyDescent="0.2">
      <c r="B15" s="45" t="s">
        <v>25</v>
      </c>
      <c r="C15" s="46" t="s">
        <v>26</v>
      </c>
      <c r="D15" s="46" t="s">
        <v>20</v>
      </c>
      <c r="E15" s="30">
        <v>800</v>
      </c>
      <c r="F15" s="28">
        <f t="shared" si="0"/>
        <v>120</v>
      </c>
      <c r="G15" s="29">
        <f t="shared" si="1"/>
        <v>88</v>
      </c>
      <c r="H15" s="29">
        <f t="shared" si="2"/>
        <v>64</v>
      </c>
      <c r="I15" s="41">
        <f t="shared" si="3"/>
        <v>1072</v>
      </c>
      <c r="J15" s="39">
        <f t="shared" si="4"/>
        <v>75.040000000000006</v>
      </c>
      <c r="K15" s="40">
        <f t="shared" si="5"/>
        <v>32.159999999999997</v>
      </c>
      <c r="L15" s="40">
        <f t="shared" si="6"/>
        <v>160.79999999999998</v>
      </c>
      <c r="M15" s="40">
        <f t="shared" si="7"/>
        <v>107.2</v>
      </c>
      <c r="N15" s="38">
        <f t="shared" si="8"/>
        <v>696.8</v>
      </c>
    </row>
    <row r="16" spans="1:14" x14ac:dyDescent="0.2">
      <c r="B16" s="45" t="s">
        <v>27</v>
      </c>
      <c r="C16" s="46" t="s">
        <v>28</v>
      </c>
      <c r="D16" s="46" t="s">
        <v>29</v>
      </c>
      <c r="E16" s="30">
        <v>750</v>
      </c>
      <c r="F16" s="28">
        <f t="shared" si="0"/>
        <v>112.5</v>
      </c>
      <c r="G16" s="29">
        <f t="shared" si="1"/>
        <v>82.5</v>
      </c>
      <c r="H16" s="29">
        <f t="shared" si="2"/>
        <v>60</v>
      </c>
      <c r="I16" s="41">
        <f t="shared" si="3"/>
        <v>1005</v>
      </c>
      <c r="J16" s="39">
        <f t="shared" si="4"/>
        <v>70.350000000000009</v>
      </c>
      <c r="K16" s="40">
        <f t="shared" si="5"/>
        <v>30.15</v>
      </c>
      <c r="L16" s="40">
        <f t="shared" si="6"/>
        <v>150.75</v>
      </c>
      <c r="M16" s="40">
        <f t="shared" si="7"/>
        <v>100.5</v>
      </c>
      <c r="N16" s="38">
        <f t="shared" si="8"/>
        <v>653.25</v>
      </c>
    </row>
    <row r="17" spans="2:14" ht="13.5" thickBot="1" x14ac:dyDescent="0.25">
      <c r="B17" s="45" t="s">
        <v>30</v>
      </c>
      <c r="C17" s="46" t="s">
        <v>31</v>
      </c>
      <c r="D17" s="46" t="s">
        <v>20</v>
      </c>
      <c r="E17" s="30">
        <v>1800</v>
      </c>
      <c r="F17" s="28">
        <f t="shared" si="0"/>
        <v>270</v>
      </c>
      <c r="G17" s="29">
        <f t="shared" si="1"/>
        <v>198</v>
      </c>
      <c r="H17" s="29">
        <f t="shared" si="2"/>
        <v>144</v>
      </c>
      <c r="I17" s="41">
        <f t="shared" si="3"/>
        <v>2412</v>
      </c>
      <c r="J17" s="39">
        <f t="shared" si="4"/>
        <v>168.84</v>
      </c>
      <c r="K17" s="40">
        <f t="shared" si="5"/>
        <v>72.36</v>
      </c>
      <c r="L17" s="40">
        <f t="shared" si="6"/>
        <v>361.8</v>
      </c>
      <c r="M17" s="40">
        <f t="shared" si="7"/>
        <v>241.20000000000002</v>
      </c>
      <c r="N17" s="38">
        <f t="shared" si="8"/>
        <v>1567.8</v>
      </c>
    </row>
    <row r="18" spans="2:14" ht="13.5" thickBot="1" x14ac:dyDescent="0.25">
      <c r="B18" s="87" t="s">
        <v>50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9"/>
    </row>
    <row r="19" spans="2:14" x14ac:dyDescent="0.2">
      <c r="B19" s="45" t="s">
        <v>32</v>
      </c>
      <c r="C19" s="46" t="s">
        <v>33</v>
      </c>
      <c r="D19" s="46" t="s">
        <v>17</v>
      </c>
      <c r="E19" s="30">
        <v>1300</v>
      </c>
      <c r="F19" s="28">
        <f>E19*$H$3</f>
        <v>195</v>
      </c>
      <c r="G19" s="29">
        <f>E19*$I$3</f>
        <v>143</v>
      </c>
      <c r="H19" s="29">
        <f>E19*$J$3</f>
        <v>104</v>
      </c>
      <c r="I19" s="41">
        <f>SUM(E19:H19)</f>
        <v>1742</v>
      </c>
      <c r="J19" s="39">
        <f>I19*$K$3</f>
        <v>121.94000000000001</v>
      </c>
      <c r="K19" s="40">
        <f>I19*$L$3</f>
        <v>52.26</v>
      </c>
      <c r="L19" s="40">
        <f>I19*$M$3</f>
        <v>261.3</v>
      </c>
      <c r="M19" s="40">
        <f>I19*$N$3</f>
        <v>174.20000000000002</v>
      </c>
      <c r="N19" s="38">
        <f>I19-SUM(J19:M19)</f>
        <v>1132.3</v>
      </c>
    </row>
    <row r="20" spans="2:14" x14ac:dyDescent="0.2">
      <c r="B20" s="45" t="s">
        <v>34</v>
      </c>
      <c r="C20" s="46" t="s">
        <v>35</v>
      </c>
      <c r="D20" s="46" t="s">
        <v>17</v>
      </c>
      <c r="E20" s="30">
        <v>1800</v>
      </c>
      <c r="F20" s="28">
        <f t="shared" ref="F20:F26" si="9">E20*$H$3</f>
        <v>270</v>
      </c>
      <c r="G20" s="29">
        <f t="shared" ref="G20:G26" si="10">E20*$I$3</f>
        <v>198</v>
      </c>
      <c r="H20" s="29">
        <f t="shared" ref="H20:H26" si="11">E20*$J$3</f>
        <v>144</v>
      </c>
      <c r="I20" s="41">
        <f t="shared" ref="I20:I26" si="12">SUM(E20:H20)</f>
        <v>2412</v>
      </c>
      <c r="J20" s="39">
        <f t="shared" ref="J20:J26" si="13">I20*$K$3</f>
        <v>168.84</v>
      </c>
      <c r="K20" s="40">
        <f t="shared" ref="K20:K26" si="14">I20*$L$3</f>
        <v>72.36</v>
      </c>
      <c r="L20" s="40">
        <f t="shared" ref="L20:L26" si="15">I20*$M$3</f>
        <v>361.8</v>
      </c>
      <c r="M20" s="40">
        <f t="shared" ref="M20:M26" si="16">I20*$N$3</f>
        <v>241.20000000000002</v>
      </c>
      <c r="N20" s="38">
        <f t="shared" ref="N20:N26" si="17">I20-SUM(J20:M20)</f>
        <v>1567.8</v>
      </c>
    </row>
    <row r="21" spans="2:14" x14ac:dyDescent="0.2">
      <c r="B21" s="45" t="s">
        <v>36</v>
      </c>
      <c r="C21" s="46" t="s">
        <v>37</v>
      </c>
      <c r="D21" s="46" t="s">
        <v>20</v>
      </c>
      <c r="E21" s="30">
        <v>1500</v>
      </c>
      <c r="F21" s="28">
        <f t="shared" si="9"/>
        <v>225</v>
      </c>
      <c r="G21" s="29">
        <f t="shared" si="10"/>
        <v>165</v>
      </c>
      <c r="H21" s="29">
        <f t="shared" si="11"/>
        <v>120</v>
      </c>
      <c r="I21" s="41">
        <f t="shared" si="12"/>
        <v>2010</v>
      </c>
      <c r="J21" s="39">
        <f t="shared" si="13"/>
        <v>140.70000000000002</v>
      </c>
      <c r="K21" s="40">
        <f t="shared" si="14"/>
        <v>60.3</v>
      </c>
      <c r="L21" s="40">
        <f t="shared" si="15"/>
        <v>301.5</v>
      </c>
      <c r="M21" s="40">
        <f t="shared" si="16"/>
        <v>201</v>
      </c>
      <c r="N21" s="38">
        <f t="shared" si="17"/>
        <v>1306.5</v>
      </c>
    </row>
    <row r="22" spans="2:14" x14ac:dyDescent="0.2">
      <c r="B22" s="45" t="s">
        <v>38</v>
      </c>
      <c r="C22" s="46" t="s">
        <v>39</v>
      </c>
      <c r="D22" s="46" t="s">
        <v>29</v>
      </c>
      <c r="E22" s="30">
        <v>650</v>
      </c>
      <c r="F22" s="28">
        <f t="shared" si="9"/>
        <v>97.5</v>
      </c>
      <c r="G22" s="29">
        <f t="shared" si="10"/>
        <v>71.5</v>
      </c>
      <c r="H22" s="29">
        <f t="shared" si="11"/>
        <v>52</v>
      </c>
      <c r="I22" s="41">
        <f t="shared" si="12"/>
        <v>871</v>
      </c>
      <c r="J22" s="39">
        <f t="shared" si="13"/>
        <v>60.970000000000006</v>
      </c>
      <c r="K22" s="40">
        <f t="shared" si="14"/>
        <v>26.13</v>
      </c>
      <c r="L22" s="40">
        <f t="shared" si="15"/>
        <v>130.65</v>
      </c>
      <c r="M22" s="40">
        <f t="shared" si="16"/>
        <v>87.100000000000009</v>
      </c>
      <c r="N22" s="38">
        <f t="shared" si="17"/>
        <v>566.15</v>
      </c>
    </row>
    <row r="23" spans="2:14" x14ac:dyDescent="0.2">
      <c r="B23" s="45" t="s">
        <v>40</v>
      </c>
      <c r="C23" s="46" t="s">
        <v>41</v>
      </c>
      <c r="D23" s="46" t="s">
        <v>17</v>
      </c>
      <c r="E23" s="30">
        <v>1300</v>
      </c>
      <c r="F23" s="28">
        <f t="shared" si="9"/>
        <v>195</v>
      </c>
      <c r="G23" s="29">
        <f t="shared" si="10"/>
        <v>143</v>
      </c>
      <c r="H23" s="29">
        <f t="shared" si="11"/>
        <v>104</v>
      </c>
      <c r="I23" s="41">
        <f t="shared" si="12"/>
        <v>1742</v>
      </c>
      <c r="J23" s="39">
        <f t="shared" si="13"/>
        <v>121.94000000000001</v>
      </c>
      <c r="K23" s="40">
        <f t="shared" si="14"/>
        <v>52.26</v>
      </c>
      <c r="L23" s="40">
        <f t="shared" si="15"/>
        <v>261.3</v>
      </c>
      <c r="M23" s="40">
        <f t="shared" si="16"/>
        <v>174.20000000000002</v>
      </c>
      <c r="N23" s="38">
        <f t="shared" si="17"/>
        <v>1132.3</v>
      </c>
    </row>
    <row r="24" spans="2:14" x14ac:dyDescent="0.2">
      <c r="B24" s="45" t="s">
        <v>42</v>
      </c>
      <c r="C24" s="46" t="s">
        <v>43</v>
      </c>
      <c r="D24" s="46" t="s">
        <v>20</v>
      </c>
      <c r="E24" s="30">
        <v>1900</v>
      </c>
      <c r="F24" s="28">
        <f t="shared" si="9"/>
        <v>285</v>
      </c>
      <c r="G24" s="29">
        <f t="shared" si="10"/>
        <v>209</v>
      </c>
      <c r="H24" s="29">
        <f t="shared" si="11"/>
        <v>152</v>
      </c>
      <c r="I24" s="41">
        <f t="shared" si="12"/>
        <v>2546</v>
      </c>
      <c r="J24" s="39">
        <f t="shared" si="13"/>
        <v>178.22000000000003</v>
      </c>
      <c r="K24" s="40">
        <f t="shared" si="14"/>
        <v>76.38</v>
      </c>
      <c r="L24" s="40">
        <f t="shared" si="15"/>
        <v>381.9</v>
      </c>
      <c r="M24" s="40">
        <f t="shared" si="16"/>
        <v>254.60000000000002</v>
      </c>
      <c r="N24" s="38">
        <f t="shared" si="17"/>
        <v>1654.9</v>
      </c>
    </row>
    <row r="25" spans="2:14" x14ac:dyDescent="0.2">
      <c r="B25" s="45" t="s">
        <v>44</v>
      </c>
      <c r="C25" s="46" t="s">
        <v>45</v>
      </c>
      <c r="D25" s="46" t="s">
        <v>20</v>
      </c>
      <c r="E25" s="30">
        <v>1800</v>
      </c>
      <c r="F25" s="28">
        <f t="shared" si="9"/>
        <v>270</v>
      </c>
      <c r="G25" s="29">
        <f t="shared" si="10"/>
        <v>198</v>
      </c>
      <c r="H25" s="29">
        <f t="shared" si="11"/>
        <v>144</v>
      </c>
      <c r="I25" s="41">
        <f t="shared" si="12"/>
        <v>2412</v>
      </c>
      <c r="J25" s="39">
        <f t="shared" si="13"/>
        <v>168.84</v>
      </c>
      <c r="K25" s="40">
        <f t="shared" si="14"/>
        <v>72.36</v>
      </c>
      <c r="L25" s="40">
        <f t="shared" si="15"/>
        <v>361.8</v>
      </c>
      <c r="M25" s="40">
        <f t="shared" si="16"/>
        <v>241.20000000000002</v>
      </c>
      <c r="N25" s="38">
        <f t="shared" si="17"/>
        <v>1567.8</v>
      </c>
    </row>
    <row r="26" spans="2:14" x14ac:dyDescent="0.2">
      <c r="B26" s="45" t="s">
        <v>46</v>
      </c>
      <c r="C26" s="46" t="s">
        <v>47</v>
      </c>
      <c r="D26" s="46" t="s">
        <v>29</v>
      </c>
      <c r="E26" s="30">
        <v>750</v>
      </c>
      <c r="F26" s="28">
        <f t="shared" si="9"/>
        <v>112.5</v>
      </c>
      <c r="G26" s="29">
        <f t="shared" si="10"/>
        <v>82.5</v>
      </c>
      <c r="H26" s="29">
        <f t="shared" si="11"/>
        <v>60</v>
      </c>
      <c r="I26" s="41">
        <f t="shared" si="12"/>
        <v>1005</v>
      </c>
      <c r="J26" s="39">
        <f t="shared" si="13"/>
        <v>70.350000000000009</v>
      </c>
      <c r="K26" s="40">
        <f t="shared" si="14"/>
        <v>30.15</v>
      </c>
      <c r="L26" s="40">
        <f t="shared" si="15"/>
        <v>150.75</v>
      </c>
      <c r="M26" s="40">
        <f t="shared" si="16"/>
        <v>100.5</v>
      </c>
      <c r="N26" s="38">
        <f t="shared" si="17"/>
        <v>653.25</v>
      </c>
    </row>
    <row r="27" spans="2:14" ht="13.5" thickBot="1" x14ac:dyDescent="0.25">
      <c r="B27"/>
      <c r="C27"/>
      <c r="D27"/>
      <c r="L27" s="82" t="s">
        <v>48</v>
      </c>
      <c r="M27" s="83"/>
      <c r="N27" s="42">
        <f>SUM(N11:N17,N19:N26)</f>
        <v>17768.399999999998</v>
      </c>
    </row>
    <row r="28" spans="2:14" x14ac:dyDescent="0.2">
      <c r="B28"/>
      <c r="C28"/>
      <c r="G28" s="11"/>
    </row>
    <row r="29" spans="2:14" x14ac:dyDescent="0.2">
      <c r="B29" s="47" t="s">
        <v>56</v>
      </c>
      <c r="C29" s="47"/>
      <c r="D29" s="47"/>
      <c r="E29" s="47"/>
      <c r="F29" s="47"/>
      <c r="G29" s="47"/>
      <c r="H29" s="47" t="s">
        <v>77</v>
      </c>
    </row>
    <row r="30" spans="2:14" ht="13.5" thickBot="1" x14ac:dyDescent="0.25">
      <c r="B30" s="47"/>
      <c r="C30" s="47"/>
      <c r="D30" s="47"/>
      <c r="E30" s="47"/>
      <c r="F30" s="47"/>
      <c r="G30" s="47"/>
    </row>
    <row r="31" spans="2:14" ht="13.5" thickBot="1" x14ac:dyDescent="0.25">
      <c r="B31" s="47" t="s">
        <v>57</v>
      </c>
      <c r="C31" s="47"/>
      <c r="D31" s="47"/>
      <c r="E31" s="47"/>
      <c r="F31" s="47"/>
      <c r="G31" s="47"/>
      <c r="H31" s="48">
        <f>COUNTA(B11:N17,B19:N26,N27)</f>
        <v>196</v>
      </c>
    </row>
    <row r="32" spans="2:14" ht="13.5" thickBot="1" x14ac:dyDescent="0.25">
      <c r="B32" s="47"/>
      <c r="C32" s="47"/>
      <c r="D32" s="47"/>
      <c r="E32" s="47"/>
      <c r="F32" s="47"/>
      <c r="G32" s="47"/>
    </row>
    <row r="33" spans="2:8" ht="13.5" thickBot="1" x14ac:dyDescent="0.25">
      <c r="B33" s="47" t="s">
        <v>58</v>
      </c>
      <c r="C33" s="47"/>
      <c r="D33" s="47"/>
      <c r="E33" s="47"/>
      <c r="F33" s="47"/>
      <c r="G33" s="47"/>
      <c r="H33" s="48">
        <f>_xlfn.MODE.SNGL(B11:N17,B19:N26)</f>
        <v>1800</v>
      </c>
    </row>
    <row r="34" spans="2:8" ht="13.5" thickBot="1" x14ac:dyDescent="0.25">
      <c r="B34" s="47"/>
      <c r="C34" s="47"/>
      <c r="D34" s="47"/>
      <c r="E34" s="47"/>
      <c r="F34" s="47"/>
      <c r="G34" s="47"/>
    </row>
    <row r="35" spans="2:8" ht="13.5" thickBot="1" x14ac:dyDescent="0.25">
      <c r="B35" s="47" t="s">
        <v>59</v>
      </c>
      <c r="C35" s="47"/>
      <c r="D35" s="47"/>
      <c r="E35" s="47"/>
      <c r="F35" s="47"/>
      <c r="G35" s="47"/>
      <c r="H35" s="49">
        <f>MIN(E11:E17,E19:E26)</f>
        <v>650</v>
      </c>
    </row>
    <row r="36" spans="2:8" ht="13.5" thickBot="1" x14ac:dyDescent="0.25">
      <c r="B36" s="47"/>
      <c r="C36" s="47"/>
      <c r="D36" s="47"/>
      <c r="E36" s="47"/>
      <c r="F36" s="47"/>
      <c r="G36" s="47"/>
    </row>
    <row r="37" spans="2:8" ht="13.5" thickBot="1" x14ac:dyDescent="0.25">
      <c r="B37" s="47" t="s">
        <v>61</v>
      </c>
      <c r="C37" s="47"/>
      <c r="D37" s="47"/>
      <c r="E37" s="47"/>
      <c r="F37" s="47"/>
      <c r="G37" s="47"/>
      <c r="H37" s="48">
        <f>COUNTA(B11:B17,B19:B26)</f>
        <v>15</v>
      </c>
    </row>
    <row r="38" spans="2:8" ht="13.5" thickBot="1" x14ac:dyDescent="0.25">
      <c r="B38" s="47"/>
      <c r="C38" s="47"/>
      <c r="D38" s="47"/>
      <c r="E38" s="47"/>
      <c r="F38" s="47"/>
      <c r="G38" s="47"/>
    </row>
    <row r="39" spans="2:8" ht="13.5" thickBot="1" x14ac:dyDescent="0.25">
      <c r="B39" s="47" t="s">
        <v>60</v>
      </c>
      <c r="C39" s="47"/>
      <c r="D39" s="47"/>
      <c r="E39" s="47"/>
      <c r="F39" s="47"/>
      <c r="G39" s="47"/>
      <c r="H39" s="48">
        <f>COUNT(B11:N17,B19:N26,N27)</f>
        <v>151</v>
      </c>
    </row>
    <row r="40" spans="2:8" ht="13.5" thickBot="1" x14ac:dyDescent="0.25">
      <c r="B40" s="47"/>
      <c r="C40" s="47"/>
      <c r="D40" s="47"/>
      <c r="E40" s="47"/>
      <c r="F40" s="47"/>
      <c r="G40" s="47"/>
    </row>
    <row r="41" spans="2:8" ht="13.5" thickBot="1" x14ac:dyDescent="0.25">
      <c r="B41" s="47" t="s">
        <v>62</v>
      </c>
      <c r="C41" s="47"/>
      <c r="D41" s="47"/>
      <c r="E41" s="47"/>
      <c r="F41" s="47"/>
      <c r="G41" s="47"/>
      <c r="H41" s="49">
        <f>AVERAGE(SUM(E11:E17),SUM(E19:E26))</f>
        <v>10200</v>
      </c>
    </row>
    <row r="42" spans="2:8" ht="13.5" thickBot="1" x14ac:dyDescent="0.25">
      <c r="B42" s="47"/>
      <c r="C42" s="47"/>
      <c r="D42" s="47"/>
      <c r="E42" s="47"/>
      <c r="F42" s="47"/>
      <c r="G42" s="47"/>
    </row>
    <row r="43" spans="2:8" ht="13.5" thickBot="1" x14ac:dyDescent="0.25">
      <c r="B43" s="47" t="s">
        <v>63</v>
      </c>
      <c r="C43" s="47"/>
      <c r="D43" s="47"/>
      <c r="E43" s="47"/>
      <c r="F43" s="47"/>
      <c r="G43" s="47"/>
      <c r="H43" s="48">
        <f>SUM(COUNT(E11:H17,E19:H26),COUNT(J11:M17,J19:M26))</f>
        <v>120</v>
      </c>
    </row>
    <row r="44" spans="2:8" ht="13.5" thickBot="1" x14ac:dyDescent="0.25">
      <c r="B44" s="47"/>
      <c r="C44" s="47"/>
      <c r="D44" s="47"/>
      <c r="E44" s="47"/>
      <c r="F44" s="47"/>
      <c r="G44" s="47"/>
    </row>
    <row r="45" spans="2:8" ht="13.5" thickBot="1" x14ac:dyDescent="0.25">
      <c r="B45" s="47" t="s">
        <v>64</v>
      </c>
      <c r="C45" s="47"/>
      <c r="D45" s="47"/>
      <c r="E45" s="47"/>
      <c r="F45" s="47"/>
      <c r="G45" s="47"/>
      <c r="H45" s="49">
        <f>MIN(E11:H17,E19:H26)</f>
        <v>52</v>
      </c>
    </row>
    <row r="46" spans="2:8" ht="13.5" thickBot="1" x14ac:dyDescent="0.25">
      <c r="B46" s="47"/>
      <c r="C46" s="47"/>
      <c r="D46" s="47"/>
      <c r="E46" s="47"/>
      <c r="F46" s="47"/>
      <c r="G46" s="47"/>
    </row>
    <row r="47" spans="2:8" ht="13.5" thickBot="1" x14ac:dyDescent="0.25">
      <c r="B47" s="47" t="s">
        <v>65</v>
      </c>
      <c r="C47" s="47"/>
      <c r="D47" s="47"/>
      <c r="E47" s="47"/>
      <c r="F47" s="47"/>
      <c r="G47" s="47"/>
      <c r="H47" s="49">
        <f>AVERAGE(J11:M17,J19:M26)</f>
        <v>159.46</v>
      </c>
    </row>
    <row r="48" spans="2:8" ht="13.5" thickBot="1" x14ac:dyDescent="0.25">
      <c r="B48" s="47"/>
      <c r="C48" s="47"/>
      <c r="D48" s="47"/>
      <c r="E48" s="47"/>
      <c r="F48" s="47"/>
      <c r="G48" s="47"/>
    </row>
    <row r="49" spans="2:8" ht="13.5" thickBot="1" x14ac:dyDescent="0.25">
      <c r="B49" s="47" t="s">
        <v>66</v>
      </c>
      <c r="C49" s="47"/>
      <c r="D49" s="47"/>
      <c r="E49" s="47"/>
      <c r="F49" s="47"/>
      <c r="G49" s="47"/>
      <c r="H49" s="48">
        <f>AVERAGE(SUM(I11:I17),SUM(I19:I26))</f>
        <v>13668</v>
      </c>
    </row>
    <row r="50" spans="2:8" ht="13.5" thickBot="1" x14ac:dyDescent="0.25">
      <c r="B50" s="47"/>
      <c r="C50" s="47"/>
      <c r="D50" s="47"/>
      <c r="E50" s="47"/>
      <c r="F50" s="47"/>
      <c r="G50" s="47"/>
    </row>
    <row r="51" spans="2:8" ht="13.5" thickBot="1" x14ac:dyDescent="0.25">
      <c r="B51" s="47" t="s">
        <v>67</v>
      </c>
      <c r="C51" s="47"/>
      <c r="D51" s="47"/>
      <c r="E51" s="47"/>
      <c r="F51" s="47"/>
      <c r="G51" s="47"/>
      <c r="H51" s="48">
        <f>SUM(AVERAGE(I11:I17),AVERAGE(I19:I26))</f>
        <v>3641.9285714285716</v>
      </c>
    </row>
    <row r="52" spans="2:8" ht="13.5" thickBot="1" x14ac:dyDescent="0.25">
      <c r="B52" s="47"/>
      <c r="C52" s="47"/>
      <c r="D52" s="47"/>
      <c r="E52" s="47"/>
      <c r="F52" s="47"/>
      <c r="G52" s="47"/>
    </row>
    <row r="53" spans="2:8" ht="13.5" thickBot="1" x14ac:dyDescent="0.25">
      <c r="B53" s="47" t="s">
        <v>68</v>
      </c>
      <c r="C53" s="47"/>
      <c r="D53" s="47"/>
      <c r="E53" s="47"/>
      <c r="F53" s="47"/>
      <c r="G53" s="47"/>
      <c r="H53" s="48">
        <f>MAX(SUM(E11:H17,E19:H27),SUM(J11:M17,J19:M26))</f>
        <v>27336</v>
      </c>
    </row>
    <row r="54" spans="2:8" ht="13.5" thickBot="1" x14ac:dyDescent="0.25">
      <c r="B54" s="47"/>
      <c r="C54" s="47"/>
      <c r="D54" s="47"/>
      <c r="E54" s="47"/>
      <c r="F54" s="47"/>
      <c r="G54" s="47"/>
    </row>
    <row r="55" spans="2:8" ht="13.5" thickBot="1" x14ac:dyDescent="0.25">
      <c r="B55" s="47" t="s">
        <v>69</v>
      </c>
      <c r="C55" s="47"/>
      <c r="D55" s="47"/>
      <c r="E55" s="47"/>
      <c r="F55" s="47"/>
      <c r="G55" s="47"/>
      <c r="H55" s="48">
        <f>MIN(SUM(E11:H17,E19:H27),SUM(I11:M17,I19:M26))</f>
        <v>27336</v>
      </c>
    </row>
    <row r="56" spans="2:8" ht="13.5" thickBot="1" x14ac:dyDescent="0.25">
      <c r="B56" s="47"/>
      <c r="C56" s="47"/>
      <c r="D56" s="47"/>
      <c r="E56" s="47"/>
      <c r="F56" s="47"/>
      <c r="G56" s="47"/>
    </row>
    <row r="57" spans="2:8" ht="13.5" thickBot="1" x14ac:dyDescent="0.25">
      <c r="B57" s="47" t="s">
        <v>70</v>
      </c>
      <c r="C57" s="47"/>
      <c r="D57" s="47"/>
      <c r="E57" s="47"/>
      <c r="F57" s="47"/>
      <c r="G57" s="47"/>
      <c r="H57" s="49">
        <f>AVERAGE(SUM(G11:G17),SUM(G19:G26))</f>
        <v>1122</v>
      </c>
    </row>
    <row r="58" spans="2:8" ht="13.5" thickBot="1" x14ac:dyDescent="0.25">
      <c r="B58" s="47"/>
      <c r="C58" s="47"/>
      <c r="D58" s="47"/>
      <c r="E58" s="47"/>
      <c r="F58" s="47"/>
      <c r="G58" s="47"/>
    </row>
    <row r="59" spans="2:8" ht="13.5" thickBot="1" x14ac:dyDescent="0.25">
      <c r="B59" s="47" t="s">
        <v>71</v>
      </c>
      <c r="C59" s="47"/>
      <c r="D59" s="47"/>
      <c r="E59" s="47"/>
      <c r="F59" s="47"/>
      <c r="G59" s="47"/>
      <c r="H59" s="49">
        <f>MAX(AVERAGE(N11:N17),AVERAGE(N19:N26))</f>
        <v>1197.625</v>
      </c>
    </row>
    <row r="60" spans="2:8" ht="13.5" thickBot="1" x14ac:dyDescent="0.25">
      <c r="B60" s="47"/>
      <c r="C60" s="47"/>
      <c r="D60" s="47"/>
      <c r="E60" s="47"/>
      <c r="F60" s="47"/>
      <c r="G60" s="47"/>
    </row>
    <row r="61" spans="2:8" ht="13.5" thickBot="1" x14ac:dyDescent="0.25">
      <c r="B61" s="47" t="s">
        <v>72</v>
      </c>
      <c r="C61" s="47"/>
      <c r="D61" s="47"/>
      <c r="E61" s="47"/>
      <c r="F61" s="47"/>
      <c r="G61" s="47"/>
      <c r="H61" s="48">
        <f>_xlfn.MODE.SNGL(J11:M17,J19:M26)</f>
        <v>168.84</v>
      </c>
    </row>
    <row r="62" spans="2:8" ht="13.5" thickBot="1" x14ac:dyDescent="0.25">
      <c r="B62" s="47"/>
      <c r="C62" s="47"/>
      <c r="D62" s="47"/>
      <c r="E62" s="47"/>
      <c r="F62" s="47"/>
      <c r="G62" s="47"/>
    </row>
    <row r="63" spans="2:8" ht="13.5" thickBot="1" x14ac:dyDescent="0.25">
      <c r="B63" s="47" t="s">
        <v>73</v>
      </c>
      <c r="C63" s="47"/>
      <c r="D63" s="47"/>
      <c r="E63" s="47"/>
      <c r="F63" s="47"/>
      <c r="G63" s="47"/>
      <c r="H63" s="49">
        <f>AVERAGE(J11:M17,J19:M26)</f>
        <v>159.46</v>
      </c>
    </row>
    <row r="64" spans="2:8" ht="13.5" thickBot="1" x14ac:dyDescent="0.25">
      <c r="B64" s="47"/>
      <c r="C64" s="47"/>
      <c r="D64" s="47"/>
      <c r="E64" s="47"/>
      <c r="F64" s="47"/>
      <c r="G64" s="47"/>
    </row>
    <row r="65" spans="2:8" ht="13.5" thickBot="1" x14ac:dyDescent="0.25">
      <c r="B65" s="47" t="s">
        <v>74</v>
      </c>
      <c r="C65" s="47"/>
      <c r="D65" s="47"/>
      <c r="E65" s="47"/>
      <c r="F65" s="47"/>
      <c r="G65" s="47"/>
      <c r="H65" s="49">
        <f>SUM(J11:M17,J19:M26)</f>
        <v>9567.6</v>
      </c>
    </row>
    <row r="66" spans="2:8" ht="13.5" thickBot="1" x14ac:dyDescent="0.25">
      <c r="B66" s="47"/>
      <c r="C66" s="47"/>
      <c r="D66" s="47"/>
      <c r="E66" s="47"/>
      <c r="F66" s="47"/>
      <c r="G66" s="47"/>
    </row>
    <row r="67" spans="2:8" ht="13.5" thickBot="1" x14ac:dyDescent="0.25">
      <c r="B67" s="47" t="s">
        <v>75</v>
      </c>
      <c r="C67" s="47"/>
      <c r="D67" s="47"/>
      <c r="E67" s="47"/>
      <c r="F67" s="47"/>
      <c r="G67" s="47"/>
      <c r="H67" s="48">
        <f>COUNTA(B11:N17)</f>
        <v>91</v>
      </c>
    </row>
    <row r="68" spans="2:8" ht="13.5" thickBot="1" x14ac:dyDescent="0.25">
      <c r="B68" s="47"/>
      <c r="C68" s="47"/>
      <c r="D68" s="47"/>
      <c r="E68" s="47"/>
      <c r="F68" s="47"/>
      <c r="G68" s="47"/>
    </row>
    <row r="69" spans="2:8" ht="13.5" thickBot="1" x14ac:dyDescent="0.25">
      <c r="B69" s="47" t="s">
        <v>76</v>
      </c>
      <c r="C69" s="47"/>
      <c r="D69" s="47"/>
      <c r="E69" s="47"/>
      <c r="F69" s="47"/>
      <c r="G69" s="47"/>
      <c r="H69" s="48">
        <f>COUNT(B19:N26)</f>
        <v>80</v>
      </c>
    </row>
  </sheetData>
  <sheetProtection password="CE44" sheet="1" objects="1" scenarios="1" selectLockedCells="1" selectUnlockedCells="1"/>
  <mergeCells count="9">
    <mergeCell ref="L27:M27"/>
    <mergeCell ref="B10:N10"/>
    <mergeCell ref="B18:N18"/>
    <mergeCell ref="B2:D2"/>
    <mergeCell ref="B8:D8"/>
    <mergeCell ref="E8:H8"/>
    <mergeCell ref="I8:I9"/>
    <mergeCell ref="J8:M8"/>
    <mergeCell ref="N8:N9"/>
  </mergeCells>
  <printOptions headings="1"/>
  <pageMargins left="0.39370078740157483" right="0.75" top="0.78740157480314965" bottom="1" header="0.39370078740157483" footer="0"/>
  <pageSetup orientation="portrait" horizontalDpi="120" verticalDpi="144" r:id="rId1"/>
  <headerFooter alignWithMargins="0">
    <oddHeader>Trabajo 02</oddHead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 </vt:lpstr>
      <vt:lpstr>Planilla Resuelto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2012-12-21T04:39:43Z</dcterms:created>
  <dcterms:modified xsi:type="dcterms:W3CDTF">2012-12-21T05:34:43Z</dcterms:modified>
</cp:coreProperties>
</file>