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800" windowHeight="6980" tabRatio="355" activeTab="0"/>
  </bookViews>
  <sheets>
    <sheet name="キャラメイク" sheetId="1" r:id="rId1"/>
    <sheet name="セッション進行表" sheetId="2" r:id="rId2"/>
    <sheet name="リスト" sheetId="3" r:id="rId3"/>
    <sheet name="凡例" sheetId="4" r:id="rId4"/>
  </sheets>
  <definedNames/>
  <calcPr fullCalcOnLoad="1"/>
</workbook>
</file>

<file path=xl/sharedStrings.xml><?xml version="1.0" encoding="utf-8"?>
<sst xmlns="http://schemas.openxmlformats.org/spreadsheetml/2006/main" count="503" uniqueCount="334">
  <si>
    <t>名前</t>
  </si>
  <si>
    <t>年齢</t>
  </si>
  <si>
    <t>職業</t>
  </si>
  <si>
    <t>階梯</t>
  </si>
  <si>
    <t>財産点</t>
  </si>
  <si>
    <t>性別</t>
  </si>
  <si>
    <t>パラメータ合計</t>
  </si>
  <si>
    <t>フレーバースキル</t>
  </si>
  <si>
    <t>パラメータ</t>
  </si>
  <si>
    <t>項目</t>
  </si>
  <si>
    <t>基礎値</t>
  </si>
  <si>
    <t>―</t>
  </si>
  <si>
    <t>力業</t>
  </si>
  <si>
    <t>霊力</t>
  </si>
  <si>
    <t>天賦</t>
  </si>
  <si>
    <t>キャラクター
イラスト</t>
  </si>
  <si>
    <t>技量</t>
  </si>
  <si>
    <t>知恵</t>
  </si>
  <si>
    <t>合計</t>
  </si>
  <si>
    <t>速度</t>
  </si>
  <si>
    <t>ボーナス</t>
  </si>
  <si>
    <t>計</t>
  </si>
  <si>
    <t>体力</t>
  </si>
  <si>
    <t>精気</t>
  </si>
  <si>
    <t>加護</t>
  </si>
  <si>
    <t>呪力</t>
  </si>
  <si>
    <t>命中</t>
  </si>
  <si>
    <t>回避</t>
  </si>
  <si>
    <t>行動値</t>
  </si>
  <si>
    <t>宗派</t>
  </si>
  <si>
    <t>　</t>
  </si>
  <si>
    <t>スキル</t>
  </si>
  <si>
    <t>レベル（Lv）</t>
  </si>
  <si>
    <t>消費</t>
  </si>
  <si>
    <t>タイミング</t>
  </si>
  <si>
    <t>対象</t>
  </si>
  <si>
    <t>効果</t>
  </si>
  <si>
    <t>装備</t>
  </si>
  <si>
    <t>消費アイテム</t>
  </si>
  <si>
    <t>武器</t>
  </si>
  <si>
    <t>レンジ/武具/属性</t>
  </si>
  <si>
    <t>素攻撃力</t>
  </si>
  <si>
    <t>補正値</t>
  </si>
  <si>
    <t>近/拳/無</t>
  </si>
  <si>
    <t>雑派ボーナス</t>
  </si>
  <si>
    <t>初期経験値</t>
  </si>
  <si>
    <t>最終合計</t>
  </si>
  <si>
    <t>の欄は自動計算</t>
  </si>
  <si>
    <t>の欄は自己記入</t>
  </si>
  <si>
    <t>memo</t>
  </si>
  <si>
    <t>level</t>
  </si>
  <si>
    <t>魂階</t>
  </si>
  <si>
    <t>シーン</t>
  </si>
  <si>
    <t>技</t>
  </si>
  <si>
    <t>補正</t>
  </si>
  <si>
    <t>近/御神刀/無</t>
  </si>
  <si>
    <t>妄執</t>
  </si>
  <si>
    <t>信徒</t>
  </si>
  <si>
    <t>仁義</t>
  </si>
  <si>
    <t>悪徳</t>
  </si>
  <si>
    <t>近/十字剣/金</t>
  </si>
  <si>
    <t>堕落</t>
  </si>
  <si>
    <t>強欲</t>
  </si>
  <si>
    <t>近/聖・十字剣/金</t>
  </si>
  <si>
    <t>慈悲</t>
  </si>
  <si>
    <t>近/メイス/無</t>
  </si>
  <si>
    <t>愛護</t>
  </si>
  <si>
    <t>会話術</t>
  </si>
  <si>
    <t>近/その他刀剣/金</t>
  </si>
  <si>
    <t>上流階級</t>
  </si>
  <si>
    <t>貧困</t>
  </si>
  <si>
    <t>近/人造グラム/無</t>
  </si>
  <si>
    <t>鳥獣語</t>
  </si>
  <si>
    <t>博学</t>
  </si>
  <si>
    <t>近/盾/無</t>
  </si>
  <si>
    <t>武の嗜み</t>
  </si>
  <si>
    <t>近/スヴェル/水</t>
  </si>
  <si>
    <t>哲学者</t>
  </si>
  <si>
    <t>近/超改造チェーンソー/無</t>
  </si>
  <si>
    <t>能天気</t>
  </si>
  <si>
    <t>遠/梓弓/無</t>
  </si>
  <si>
    <t>不老</t>
  </si>
  <si>
    <t>遠/梓弓・清/無</t>
  </si>
  <si>
    <t>美形</t>
  </si>
  <si>
    <t>遠/梓弓・鳴/無</t>
  </si>
  <si>
    <t>傭兵</t>
  </si>
  <si>
    <t>学生</t>
  </si>
  <si>
    <t>強面</t>
  </si>
  <si>
    <t>観測者</t>
  </si>
  <si>
    <t>龍見の徒</t>
  </si>
  <si>
    <t>遠/劣化ガンバンテイン/無</t>
  </si>
  <si>
    <t>部下</t>
  </si>
  <si>
    <t>遠/魔改造ハンドガン/金</t>
  </si>
  <si>
    <t>中庸</t>
  </si>
  <si>
    <t>技術者</t>
  </si>
  <si>
    <t>遠/聖別ショットガン/金</t>
  </si>
  <si>
    <t>文学者</t>
  </si>
  <si>
    <t>多言語</t>
  </si>
  <si>
    <t>純血</t>
  </si>
  <si>
    <t>混血</t>
  </si>
  <si>
    <t>芸人</t>
  </si>
  <si>
    <t>結社</t>
  </si>
  <si>
    <t>放浪</t>
  </si>
  <si>
    <t>鋭敏な感覚</t>
  </si>
  <si>
    <t>蒐集家</t>
  </si>
  <si>
    <t>家事</t>
  </si>
  <si>
    <t>ライダー</t>
  </si>
  <si>
    <t>恩恵</t>
  </si>
  <si>
    <t>ダブルフェイス</t>
  </si>
  <si>
    <t>運動力</t>
  </si>
  <si>
    <t>洞察力</t>
  </si>
  <si>
    <t>隠密</t>
  </si>
  <si>
    <t>察知</t>
  </si>
  <si>
    <t>霊的技術</t>
  </si>
  <si>
    <t>魔術知識</t>
  </si>
  <si>
    <t>一般知識</t>
  </si>
  <si>
    <t>話術</t>
  </si>
  <si>
    <t>機敏さ</t>
  </si>
  <si>
    <t>戦闘
ステータス</t>
  </si>
  <si>
    <t>技能
ステータス</t>
  </si>
  <si>
    <t>遠/儀式用スタッフ/無</t>
  </si>
  <si>
    <t>近/杖/木</t>
  </si>
  <si>
    <t>近/粗製如意棒/木、金</t>
  </si>
  <si>
    <t>近/鞭/木</t>
  </si>
  <si>
    <t>近/鎖鎌/金</t>
  </si>
  <si>
    <t>近/槍/金</t>
  </si>
  <si>
    <t>遠/暗器/近</t>
  </si>
  <si>
    <t>遠/ハンドガン/金</t>
  </si>
  <si>
    <t>遠/独鈷杵/金</t>
  </si>
  <si>
    <t>遠/偽造ヴァジュラ/金、木</t>
  </si>
  <si>
    <t>遠/投擲物/無、土、木</t>
  </si>
  <si>
    <t>経験点計算表</t>
  </si>
  <si>
    <t>魔術スキル</t>
  </si>
  <si>
    <t>魂階</t>
  </si>
  <si>
    <t>魂階上限</t>
  </si>
  <si>
    <t>取得経験値</t>
  </si>
  <si>
    <t>近/御神刀・改め/無</t>
  </si>
  <si>
    <t>近/清・十字剣/金</t>
  </si>
  <si>
    <t>近/量産型ミョルニル/金、木</t>
  </si>
  <si>
    <t>プロフィール</t>
  </si>
  <si>
    <t>魔術系統</t>
  </si>
  <si>
    <t>出身地域</t>
  </si>
  <si>
    <t>東南アジア大陸</t>
  </si>
  <si>
    <t>アフリカ大陸</t>
  </si>
  <si>
    <t>魔術スキル</t>
  </si>
  <si>
    <t>スキル名</t>
  </si>
  <si>
    <t>プレイヤー
キャラクター名</t>
  </si>
  <si>
    <t>プレイヤー名</t>
  </si>
  <si>
    <t>北欧</t>
  </si>
  <si>
    <t>西欧</t>
  </si>
  <si>
    <t>東欧</t>
  </si>
  <si>
    <t>南欧</t>
  </si>
  <si>
    <t>南アメリカ</t>
  </si>
  <si>
    <t>北アメリカ</t>
  </si>
  <si>
    <t>西アジア</t>
  </si>
  <si>
    <t>中央アジア</t>
  </si>
  <si>
    <t>東アジア</t>
  </si>
  <si>
    <t>南アジア</t>
  </si>
  <si>
    <t>北アジア</t>
  </si>
  <si>
    <t>正義</t>
  </si>
  <si>
    <t>悪徳</t>
  </si>
  <si>
    <t>調和</t>
  </si>
  <si>
    <t>統治</t>
  </si>
  <si>
    <t>生存</t>
  </si>
  <si>
    <t>救済</t>
  </si>
  <si>
    <t>守護</t>
  </si>
  <si>
    <t>復讐</t>
  </si>
  <si>
    <t>研鑽</t>
  </si>
  <si>
    <t>理解</t>
  </si>
  <si>
    <t>教導</t>
  </si>
  <si>
    <t>反抗</t>
  </si>
  <si>
    <t>忌避</t>
  </si>
  <si>
    <t>栄誉</t>
  </si>
  <si>
    <t>蒐集</t>
  </si>
  <si>
    <t>レゾン</t>
  </si>
  <si>
    <r>
      <rPr>
        <sz val="9"/>
        <rFont val="ＭＳ Ｐゴシック"/>
        <family val="3"/>
      </rPr>
      <t>プレイヤー
キャラクター</t>
    </r>
    <r>
      <rPr>
        <sz val="10"/>
        <rFont val="ＭＳ Ｐゴシック"/>
        <family val="3"/>
      </rPr>
      <t xml:space="preserve">
背景説明</t>
    </r>
  </si>
  <si>
    <t>合計(武器攻撃力)</t>
  </si>
  <si>
    <t>フレーバーアイテム</t>
  </si>
  <si>
    <t>携帯食料一日分</t>
  </si>
  <si>
    <t>魔術触媒セット</t>
  </si>
  <si>
    <t>サバイバルグッズ</t>
  </si>
  <si>
    <t>狩猟ナイフ</t>
  </si>
  <si>
    <t>テント</t>
  </si>
  <si>
    <t>松明</t>
  </si>
  <si>
    <t>地図</t>
  </si>
  <si>
    <t>応急救急セット</t>
  </si>
  <si>
    <t>機械工具</t>
  </si>
  <si>
    <t>嗜好品：音楽プレイヤー</t>
  </si>
  <si>
    <t>嗜好品：酒</t>
  </si>
  <si>
    <t>嗜好品：甘味</t>
  </si>
  <si>
    <t>嗜好品：缶詰</t>
  </si>
  <si>
    <t>乗り物：軽量</t>
  </si>
  <si>
    <t>乗り物：重量</t>
  </si>
  <si>
    <t>プレイヤー</t>
  </si>
  <si>
    <t>川崎マギカ</t>
  </si>
  <si>
    <t>男性</t>
  </si>
  <si>
    <t>IMF職員</t>
  </si>
  <si>
    <t>特性</t>
  </si>
  <si>
    <t>和御霊</t>
  </si>
  <si>
    <t>純派</t>
  </si>
  <si>
    <t>祓魔術</t>
  </si>
  <si>
    <t>祓魔術</t>
  </si>
  <si>
    <t>ゾロアスター教</t>
  </si>
  <si>
    <t>ゾロアスター教</t>
  </si>
  <si>
    <t>神への祈り</t>
  </si>
  <si>
    <t>主名厳命</t>
  </si>
  <si>
    <t>なし</t>
  </si>
  <si>
    <t>判定後</t>
  </si>
  <si>
    <t>T終了時</t>
  </si>
  <si>
    <t>自身</t>
  </si>
  <si>
    <t>敵全体</t>
  </si>
  <si>
    <t>対象の判定結果＋１。全ての判定に使用可能。連続使用可能。例：３回分連続使用することで判定結果+３する。セッション中［１+（階梯/２）］回まで。</t>
  </si>
  <si>
    <t>自身の体力を３ｄ６回復して蘇生する。その後、対象へ対抗判定を行わず７ｄ６の実ダメージを与える。無効化・反射不可。セッション中１回まで。</t>
  </si>
  <si>
    <t>ザカリアの賛歌</t>
  </si>
  <si>
    <t>T終了時</t>
  </si>
  <si>
    <t>味方単体</t>
  </si>
  <si>
    <t>対象の状態異常を全て解除する。対象のターン開始時に割り込みで使用可能。</t>
  </si>
  <si>
    <t>悪龍アジダカーハ</t>
  </si>
  <si>
    <t>BR</t>
  </si>
  <si>
    <t>敵単体</t>
  </si>
  <si>
    <t>受けた実ダメージと同じ値だけ対象にも実ダメージを与える。カバーリング等複数回ダメージを受ける際はその津語使用回数を減らし、消費もその都度発生する。セッション中［Lv］回まで。</t>
  </si>
  <si>
    <t>3d6+2</t>
  </si>
  <si>
    <t>洗礼の弾丸</t>
  </si>
  <si>
    <t>常時</t>
  </si>
  <si>
    <t>4d6+2</t>
  </si>
  <si>
    <t>1d6</t>
  </si>
  <si>
    <t>対象の武器攻撃力＋１ｄ６。装備枠を一つ使用。また、武器枠に「銃器」があることが条件。</t>
  </si>
  <si>
    <t>（洗礼の弾丸）</t>
  </si>
  <si>
    <t>着流し</t>
  </si>
  <si>
    <t>霊薬ソーマ</t>
  </si>
  <si>
    <t>肉体と精神の研鑽</t>
  </si>
  <si>
    <t>対象の体力＋［Lv×２］、精気＋［Lv］</t>
  </si>
  <si>
    <t>「荒廃のマギカ、楽しんでくれよな！」
その思いを胸に抱く、新米魔術士。</t>
  </si>
  <si>
    <t>武器</t>
  </si>
  <si>
    <t>武器攻撃力</t>
  </si>
  <si>
    <t>消費経験点</t>
  </si>
  <si>
    <t>フレーバーアイテム</t>
  </si>
  <si>
    <t>レゾン</t>
  </si>
  <si>
    <t>フレーバースキル</t>
  </si>
  <si>
    <t>スキル経験点</t>
  </si>
  <si>
    <t>出身地</t>
  </si>
  <si>
    <t>3d6</t>
  </si>
  <si>
    <t>4d6</t>
  </si>
  <si>
    <t>5d6</t>
  </si>
  <si>
    <t>6d6</t>
  </si>
  <si>
    <t>8d6</t>
  </si>
  <si>
    <t>4d6+2</t>
  </si>
  <si>
    <t>近/贋作ダインスレイヴ/金</t>
  </si>
  <si>
    <t>近/御神刀・真打/無</t>
  </si>
  <si>
    <t>5d6+2</t>
  </si>
  <si>
    <t>3d6+2</t>
  </si>
  <si>
    <t>4d6+2</t>
  </si>
  <si>
    <t>2d6+3</t>
  </si>
  <si>
    <t>近/模造アラヴァドル/金、火</t>
  </si>
  <si>
    <t>3ｄ6</t>
  </si>
  <si>
    <t>3ｄ6+2</t>
  </si>
  <si>
    <t>4ｄ6+3</t>
  </si>
  <si>
    <t>2d6</t>
  </si>
  <si>
    <t>4d6+2</t>
  </si>
  <si>
    <t>2d6+3</t>
  </si>
  <si>
    <t>3d6+3</t>
  </si>
  <si>
    <t>遠/呪銃ウィンチェスターライフル/金</t>
  </si>
  <si>
    <t>2ｄ6+3</t>
  </si>
  <si>
    <t>4ｄ6</t>
  </si>
  <si>
    <t>6ｄ6</t>
  </si>
  <si>
    <t>魔術系統</t>
  </si>
  <si>
    <t>死霊術</t>
  </si>
  <si>
    <t>ブードゥー教</t>
  </si>
  <si>
    <t>カバラ</t>
  </si>
  <si>
    <t>ヒンドゥー教</t>
  </si>
  <si>
    <t>道教</t>
  </si>
  <si>
    <t>形意拳</t>
  </si>
  <si>
    <t>密教</t>
  </si>
  <si>
    <t>陰陽道</t>
  </si>
  <si>
    <t>修験道</t>
  </si>
  <si>
    <t>神道</t>
  </si>
  <si>
    <t>ソロモン王の鍵</t>
  </si>
  <si>
    <t>ルーン魔術</t>
  </si>
  <si>
    <t>錬金術</t>
  </si>
  <si>
    <t>ドルイド教</t>
  </si>
  <si>
    <t>ケイオスマジック</t>
  </si>
  <si>
    <t>魔女宗（ウィッチクラフト）</t>
  </si>
  <si>
    <t>吸血鬼（ヴァンパイア）</t>
  </si>
  <si>
    <t>亞人（デミ・ヒューマン）</t>
  </si>
  <si>
    <t>邪視（イーヴル・アイ）</t>
  </si>
  <si>
    <t>機械人形（オートマタ）</t>
  </si>
  <si>
    <t>フレーバー</t>
  </si>
  <si>
    <t>武器取得</t>
  </si>
  <si>
    <t>喪失経験値</t>
  </si>
  <si>
    <t>装備</t>
  </si>
  <si>
    <t>その他</t>
  </si>
  <si>
    <t>Illust：鷹崎様</t>
  </si>
  <si>
    <t>女性</t>
  </si>
  <si>
    <t>IMFの雇われ
退治屋（ハンター）</t>
  </si>
  <si>
    <t>死を纏う傭兵</t>
  </si>
  <si>
    <t>呪物(精気＋５)</t>
  </si>
  <si>
    <t>人形</t>
  </si>
  <si>
    <t>ブードゥー人形</t>
  </si>
  <si>
    <t>BR</t>
  </si>
  <si>
    <t>敵単体</t>
  </si>
  <si>
    <t>消費アイテム：人形を１つ消費して物理・呪的攻撃を反射する。
反射した攻撃は呪的攻撃扱いとなり、対象に必中する。</t>
  </si>
  <si>
    <t>ルーンの刻印</t>
  </si>
  <si>
    <t>なし</t>
  </si>
  <si>
    <t>命中＋２</t>
  </si>
  <si>
    <t>Y(ユル）</t>
  </si>
  <si>
    <t>魂階１</t>
  </si>
  <si>
    <t>味方単体</t>
  </si>
  <si>
    <t>金で雇われたしがない兵隊。戦場でしか生を実感できない。</t>
  </si>
  <si>
    <t>幾度も視線を潜り抜け、直観が磨かれた。</t>
  </si>
  <si>
    <t>サバイバルグッズ</t>
  </si>
  <si>
    <t>常在戦場。日頃から生き抜く手段を持つ。</t>
  </si>
  <si>
    <t>対象を蘇生する。体力回復量は２ｄ６。セッション中２回まで</t>
  </si>
  <si>
    <t>弾丸1d6</t>
  </si>
  <si>
    <t>遠/呪銃ウィンチェスターライフル/金</t>
  </si>
  <si>
    <t>魔改造した大型バイクを所持。</t>
  </si>
  <si>
    <t>※ルーンの刻印使用枠</t>
  </si>
  <si>
    <t>聖観音菩薩印</t>
  </si>
  <si>
    <t>BR</t>
  </si>
  <si>
    <t>自身</t>
  </si>
  <si>
    <t>敵全体攻撃の対象を自身1人に変更する。
セッション中１回まで</t>
  </si>
  <si>
    <t>5ｄ6+2</t>
  </si>
  <si>
    <t>ロケットランチャー
「トリシューラ」</t>
  </si>
  <si>
    <t>洗礼の弾丸</t>
  </si>
  <si>
    <t>なし</t>
  </si>
  <si>
    <t>常時</t>
  </si>
  <si>
    <t>対象の武器攻撃力＋１ｄ６。</t>
  </si>
  <si>
    <t>※洗礼の弾丸使用枠</t>
  </si>
  <si>
    <t>着流し（回避＋１）</t>
  </si>
  <si>
    <t>エレメンタルバレット：
ノーム</t>
  </si>
  <si>
    <t>ロコ</t>
  </si>
  <si>
    <t>味方単体</t>
  </si>
  <si>
    <t>ＢＡ</t>
  </si>
  <si>
    <t>体力３ｄ６＋１回復。</t>
  </si>
  <si>
    <r>
      <t xml:space="preserve">　アナタは国際魔術連盟に雇われている退治屋（ハンター）だ。世界が変わっても戦場には相変わらず血と悲鳴が付きまとう。硝煙の臭いと死臭がこびり付いて取れる様子もない。変わったことと言えば魔術という兵器ができたことくらい。荒廃した世を、今日も力を振るって生きていく。
</t>
    </r>
    <r>
      <rPr>
        <b/>
        <sz val="9"/>
        <rFont val="游ゴシック"/>
        <family val="3"/>
      </rPr>
      <t>コンボ１：</t>
    </r>
    <r>
      <rPr>
        <sz val="9"/>
        <rFont val="游ゴシック"/>
        <family val="3"/>
      </rPr>
      <t xml:space="preserve">ブードゥー人形＋聖観音菩薩印。敵の全体攻撃を自身1人に対象変更させて反射する。自身を含めた人数分のダメージが敵単体へ向かう。
</t>
    </r>
    <r>
      <rPr>
        <b/>
        <sz val="9"/>
        <rFont val="游ゴシック"/>
        <family val="3"/>
      </rPr>
      <t>コンボ２：</t>
    </r>
    <r>
      <rPr>
        <sz val="9"/>
        <rFont val="游ゴシック"/>
        <family val="3"/>
      </rPr>
      <t>武器攻撃（呪銃ウィンチェスター）＋エレメンタルバレット：ノーム。武器攻撃時にアイテム使用。武器の属性を土に変更する。敵が水や火属性
であってもダメージが増加する。</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</si>
</sst>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0"/>
      <name val="ＭＳ Ｐゴシック"/>
      <family val="3"/>
    </font>
    <font>
      <sz val="11"/>
      <color indexed="8"/>
      <name val="游ゴシック"/>
      <family val="3"/>
    </font>
    <font>
      <b/>
      <sz val="10"/>
      <name val="ＭＳ Ｐゴシック"/>
      <family val="3"/>
    </font>
    <font>
      <sz val="10.5"/>
      <name val="ＭＳ Ｐゴシック"/>
      <family val="3"/>
    </font>
    <font>
      <b/>
      <sz val="10.5"/>
      <name val="ＭＳ Ｐゴシック"/>
      <family val="3"/>
    </font>
    <font>
      <sz val="9"/>
      <name val="ＭＳ Ｐゴシック"/>
      <family val="3"/>
    </font>
    <font>
      <b/>
      <sz val="10"/>
      <color indexed="8"/>
      <name val="ＭＳ Ｐゴシック"/>
      <family val="3"/>
    </font>
    <font>
      <sz val="10.5"/>
      <color indexed="8"/>
      <name val="ＭＳ Ｐゴシック"/>
      <family val="3"/>
    </font>
    <font>
      <b/>
      <sz val="12"/>
      <name val="ＭＳ Ｐゴシック"/>
      <family val="3"/>
    </font>
    <font>
      <sz val="10"/>
      <color indexed="9"/>
      <name val="ＭＳ Ｐゴシック"/>
      <family val="3"/>
    </font>
    <font>
      <b/>
      <sz val="18"/>
      <name val="ＭＳ Ｐゴシック"/>
      <family val="3"/>
    </font>
    <font>
      <sz val="15"/>
      <name val="ＭＳ Ｐゴシック"/>
      <family val="3"/>
    </font>
    <font>
      <sz val="6"/>
      <name val="ＭＳ Ｐゴシック"/>
      <family val="3"/>
    </font>
    <font>
      <sz val="9"/>
      <name val="游ゴシック"/>
      <family val="3"/>
    </font>
    <font>
      <b/>
      <sz val="9"/>
      <name val="游ゴシック"/>
      <family val="3"/>
    </font>
    <font>
      <b/>
      <sz val="10"/>
      <name val="游ゴシック"/>
      <family val="3"/>
    </font>
    <font>
      <sz val="11"/>
      <name val="游ゴシック"/>
      <family val="3"/>
    </font>
    <font>
      <b/>
      <sz val="9"/>
      <color indexed="8"/>
      <name val="游ゴシック"/>
      <family val="3"/>
    </font>
    <font>
      <b/>
      <sz val="8"/>
      <name val="游ゴシック"/>
      <family val="3"/>
    </font>
    <font>
      <b/>
      <sz val="11"/>
      <name val="游ゴシック"/>
      <family val="3"/>
    </font>
    <font>
      <b/>
      <sz val="10"/>
      <color indexed="8"/>
      <name val="游ゴシック"/>
      <family val="3"/>
    </font>
    <font>
      <sz val="10"/>
      <name val="游ゴシック"/>
      <family val="3"/>
    </font>
    <font>
      <sz val="10"/>
      <color indexed="8"/>
      <name val="游ゴシック"/>
      <family val="3"/>
    </font>
    <font>
      <b/>
      <sz val="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53"/>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2"/>
      <name val="游ゴシック"/>
      <family val="3"/>
    </font>
    <font>
      <sz val="11"/>
      <color indexed="8"/>
      <name val="Calibri"/>
      <family val="2"/>
    </font>
    <font>
      <sz val="11"/>
      <color theme="1"/>
      <name val="游ゴシック"/>
      <family val="3"/>
    </font>
    <font>
      <sz val="11"/>
      <color theme="0"/>
      <name val="游ゴシック"/>
      <family val="3"/>
    </font>
    <font>
      <sz val="18"/>
      <color theme="3"/>
      <name val="Calibri Light"/>
      <family val="3"/>
    </font>
    <font>
      <b/>
      <sz val="11"/>
      <color theme="0"/>
      <name val="游ゴシック"/>
      <family val="3"/>
    </font>
    <font>
      <sz val="11"/>
      <color rgb="FF9C57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theme="1"/>
      <name val="Calibri"/>
      <family val="3"/>
    </font>
    <font>
      <sz val="11"/>
      <color rgb="FF006100"/>
      <name val="游ゴシック"/>
      <family val="3"/>
    </font>
    <font>
      <sz val="10"/>
      <color theme="0"/>
      <name val="ＭＳ Ｐゴシック"/>
      <family val="3"/>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theme="0" tint="-0.3499799966812134"/>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rgb="FFFFFF99"/>
        <bgColor indexed="64"/>
      </patternFill>
    </fill>
    <fill>
      <patternFill patternType="solid">
        <fgColor indexed="34"/>
        <bgColor indexed="64"/>
      </patternFill>
    </fill>
    <fill>
      <patternFill patternType="solid">
        <fgColor indexed="49"/>
        <bgColor indexed="64"/>
      </patternFill>
    </fill>
    <fill>
      <patternFill patternType="solid">
        <fgColor indexed="51"/>
        <bgColor indexed="64"/>
      </patternFill>
    </fill>
    <fill>
      <patternFill patternType="solid">
        <fgColor indexed="22"/>
        <bgColor indexed="64"/>
      </patternFill>
    </fill>
    <fill>
      <patternFill patternType="solid">
        <fgColor indexed="44"/>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rgb="FF81DEFF"/>
        <bgColor indexed="64"/>
      </patternFill>
    </fill>
    <fill>
      <patternFill patternType="solid">
        <fgColor theme="9" tint="0.7999799847602844"/>
        <bgColor indexed="64"/>
      </patternFill>
    </fill>
    <fill>
      <patternFill patternType="solid">
        <fgColor indexed="53"/>
        <bgColor indexed="64"/>
      </patternFill>
    </fill>
    <fill>
      <patternFill patternType="solid">
        <fgColor theme="0" tint="-0.1499900072813034"/>
        <bgColor indexed="64"/>
      </patternFill>
    </fill>
    <fill>
      <patternFill patternType="solid">
        <fgColor rgb="FF00B0F0"/>
        <bgColor indexed="64"/>
      </patternFill>
    </fill>
    <fill>
      <patternFill patternType="solid">
        <fgColor theme="0"/>
        <bgColor indexed="64"/>
      </patternFill>
    </fill>
    <fill>
      <patternFill patternType="solid">
        <fgColor indexed="13"/>
        <bgColor indexed="64"/>
      </patternFill>
    </fill>
    <fill>
      <patternFill patternType="solid">
        <fgColor indexed="41"/>
        <bgColor indexed="64"/>
      </patternFill>
    </fill>
    <fill>
      <patternFill patternType="solid">
        <fgColor indexed="4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right style="hair">
        <color indexed="8"/>
      </right>
      <top style="hair">
        <color indexed="8"/>
      </top>
      <bottom style="hair">
        <color indexed="8"/>
      </bottom>
    </border>
    <border>
      <left style="thin">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thin"/>
      <right style="thin"/>
      <top style="medium"/>
      <bottom style="medium"/>
    </border>
    <border>
      <left style="thin"/>
      <right style="medium"/>
      <top style="medium"/>
      <bottom style="medium"/>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style="medium">
        <color indexed="8"/>
      </left>
      <right/>
      <top style="medium">
        <color indexed="8"/>
      </top>
      <bottom style="medium">
        <color indexed="8"/>
      </bottom>
    </border>
    <border>
      <left style="medium">
        <color indexed="8"/>
      </left>
      <right/>
      <top style="hair">
        <color indexed="8"/>
      </top>
      <bottom style="hair">
        <color indexed="8"/>
      </bottom>
    </border>
    <border>
      <left style="medium">
        <color indexed="8"/>
      </left>
      <right style="medium">
        <color indexed="8"/>
      </right>
      <top style="hair">
        <color indexed="8"/>
      </top>
      <bottom style="hair">
        <color indexed="8"/>
      </bottom>
    </border>
    <border>
      <left style="medium">
        <color indexed="8"/>
      </left>
      <right/>
      <top style="hair">
        <color indexed="8"/>
      </top>
      <bottom style="medium">
        <color indexed="8"/>
      </bottom>
    </border>
    <border>
      <left style="medium">
        <color indexed="8"/>
      </left>
      <right style="medium">
        <color indexed="8"/>
      </right>
      <top style="hair">
        <color indexed="8"/>
      </top>
      <bottom style="medium">
        <color indexed="8"/>
      </bottom>
    </border>
    <border>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right/>
      <top style="medium">
        <color indexed="8"/>
      </top>
      <bottom style="medium"/>
    </border>
    <border>
      <left/>
      <right style="medium">
        <color indexed="8"/>
      </right>
      <top/>
      <bottom/>
    </border>
    <border>
      <left style="thin">
        <color indexed="8"/>
      </left>
      <right style="thin">
        <color indexed="8"/>
      </right>
      <top style="medium">
        <color indexed="8"/>
      </top>
      <bottom style="thin">
        <color indexed="8"/>
      </bottom>
    </border>
    <border>
      <left style="medium">
        <color indexed="8"/>
      </left>
      <right style="medium">
        <color indexed="8"/>
      </right>
      <top/>
      <bottom/>
    </border>
    <border>
      <left style="hair">
        <color indexed="8"/>
      </left>
      <right style="hair">
        <color indexed="8"/>
      </right>
      <top/>
      <bottom style="hair">
        <color indexed="8"/>
      </bottom>
    </border>
    <border>
      <left style="hair">
        <color indexed="8"/>
      </left>
      <right/>
      <top style="medium"/>
      <bottom/>
    </border>
    <border>
      <left style="hair">
        <color indexed="8"/>
      </left>
      <right style="hair">
        <color indexed="8"/>
      </right>
      <top style="medium"/>
      <bottom style="hair"/>
    </border>
    <border>
      <left style="hair">
        <color indexed="8"/>
      </left>
      <right style="medium"/>
      <top style="medium"/>
      <bottom style="hair"/>
    </border>
    <border>
      <left/>
      <right style="medium"/>
      <top style="medium"/>
      <bottom style="hair"/>
    </border>
    <border>
      <left style="hair">
        <color indexed="8"/>
      </left>
      <right style="hair">
        <color indexed="8"/>
      </right>
      <top style="hair"/>
      <bottom style="hair">
        <color indexed="8"/>
      </bottom>
    </border>
    <border>
      <left style="hair">
        <color indexed="8"/>
      </left>
      <right style="medium"/>
      <top/>
      <bottom style="hair">
        <color indexed="8"/>
      </bottom>
    </border>
    <border>
      <left/>
      <right style="medium"/>
      <top/>
      <bottom style="hair">
        <color indexed="8"/>
      </bottom>
    </border>
    <border>
      <left style="hair">
        <color indexed="8"/>
      </left>
      <right style="hair">
        <color indexed="8"/>
      </right>
      <top style="hair">
        <color indexed="8"/>
      </top>
      <bottom style="hair"/>
    </border>
    <border>
      <left style="hair">
        <color indexed="8"/>
      </left>
      <right style="hair">
        <color indexed="8"/>
      </right>
      <top style="hair">
        <color indexed="8"/>
      </top>
      <bottom/>
    </border>
    <border>
      <left style="hair">
        <color indexed="8"/>
      </left>
      <right style="medium"/>
      <top style="hair">
        <color indexed="8"/>
      </top>
      <bottom style="hair"/>
    </border>
    <border>
      <left/>
      <right style="medium"/>
      <top style="hair">
        <color indexed="8"/>
      </top>
      <bottom/>
    </border>
    <border>
      <left style="hair">
        <color indexed="8"/>
      </left>
      <right style="hair">
        <color indexed="8"/>
      </right>
      <top/>
      <bottom style="medium"/>
    </border>
    <border>
      <left style="hair">
        <color indexed="8"/>
      </left>
      <right style="hair">
        <color indexed="8"/>
      </right>
      <top style="hair"/>
      <bottom style="medium"/>
    </border>
    <border>
      <left style="hair">
        <color indexed="8"/>
      </left>
      <right style="medium"/>
      <top/>
      <bottom style="medium"/>
    </border>
    <border>
      <left/>
      <right style="medium"/>
      <top style="thin">
        <color indexed="8"/>
      </top>
      <bottom/>
    </border>
    <border>
      <left/>
      <right/>
      <top style="medium"/>
      <bottom style="medium"/>
    </border>
    <border>
      <left/>
      <right style="medium"/>
      <top style="medium"/>
      <bottom style="medium"/>
    </border>
    <border>
      <left/>
      <right/>
      <top/>
      <bottom style="medium"/>
    </border>
    <border>
      <left/>
      <right style="medium"/>
      <top/>
      <bottom style="medium"/>
    </border>
    <border>
      <left/>
      <right style="hair">
        <color indexed="8"/>
      </right>
      <top style="medium"/>
      <bottom style="hair">
        <color indexed="8"/>
      </bottom>
    </border>
    <border>
      <left/>
      <right style="hair">
        <color indexed="8"/>
      </right>
      <top style="hair">
        <color indexed="8"/>
      </top>
      <bottom style="hair"/>
    </border>
    <border>
      <left/>
      <right style="hair">
        <color indexed="8"/>
      </right>
      <top style="hair"/>
      <bottom style="medium"/>
    </border>
    <border>
      <left style="hair">
        <color indexed="8"/>
      </left>
      <right style="medium">
        <color indexed="8"/>
      </right>
      <top/>
      <bottom style="hair">
        <color indexed="8"/>
      </bottom>
    </border>
    <border>
      <left style="hair">
        <color indexed="8"/>
      </left>
      <right style="hair">
        <color indexed="8"/>
      </right>
      <top style="medium"/>
      <bottom style="hair">
        <color indexed="8"/>
      </bottom>
    </border>
    <border>
      <left style="hair">
        <color indexed="8"/>
      </left>
      <right style="medium"/>
      <top style="medium"/>
      <bottom style="hair">
        <color indexed="8"/>
      </bottom>
    </border>
    <border>
      <left style="medium"/>
      <right style="medium"/>
      <top style="hair"/>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right style="medium"/>
      <top style="medium"/>
      <bottom/>
    </border>
    <border>
      <left style="medium"/>
      <right style="medium"/>
      <top/>
      <bottom/>
    </border>
    <border>
      <left style="medium"/>
      <right style="medium"/>
      <top/>
      <bottom style="medium"/>
    </border>
    <border>
      <left style="thin"/>
      <right/>
      <top style="medium"/>
      <bottom/>
    </border>
    <border>
      <left/>
      <right style="medium"/>
      <top style="medium"/>
      <bottom/>
    </border>
    <border>
      <left style="thin"/>
      <right/>
      <top/>
      <bottom/>
    </border>
    <border>
      <left/>
      <right style="medium"/>
      <top/>
      <bottom/>
    </border>
    <border>
      <left style="medium"/>
      <right/>
      <top style="medium"/>
      <bottom/>
    </border>
    <border>
      <left style="medium"/>
      <right/>
      <top/>
      <bottom style="medium"/>
    </border>
    <border>
      <left style="thin"/>
      <right/>
      <top/>
      <bottom style="medium"/>
    </border>
    <border>
      <left style="medium"/>
      <right style="thin"/>
      <top/>
      <bottom style="medium"/>
    </border>
    <border>
      <left/>
      <right/>
      <top style="medium"/>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medium">
        <color indexed="8"/>
      </right>
      <top style="thin">
        <color indexed="8"/>
      </top>
      <bottom/>
    </border>
    <border>
      <left/>
      <right style="medium">
        <color indexed="8"/>
      </right>
      <top/>
      <bottom style="thin"/>
    </border>
    <border>
      <left style="thin">
        <color indexed="8"/>
      </left>
      <right style="thin">
        <color indexed="8"/>
      </right>
      <top style="thin">
        <color indexed="8"/>
      </top>
      <bottom/>
    </border>
    <border>
      <left style="thin">
        <color indexed="8"/>
      </left>
      <right style="thin">
        <color indexed="8"/>
      </right>
      <top/>
      <bottom style="thin"/>
    </border>
    <border>
      <left style="thin">
        <color indexed="8"/>
      </left>
      <right style="medium">
        <color indexed="8"/>
      </right>
      <top style="thin">
        <color indexed="8"/>
      </top>
      <bottom/>
    </border>
    <border>
      <left style="thin">
        <color indexed="8"/>
      </left>
      <right style="medium">
        <color indexed="8"/>
      </right>
      <top/>
      <bottom style="thin"/>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border>
    <border>
      <left style="thin">
        <color indexed="8"/>
      </left>
      <right style="thin">
        <color indexed="8"/>
      </right>
      <top/>
      <bottom/>
    </border>
    <border>
      <left style="thin">
        <color indexed="8"/>
      </left>
      <right style="thin">
        <color indexed="8"/>
      </right>
      <top/>
      <bottom style="medium">
        <color indexed="8"/>
      </bottom>
    </border>
    <border>
      <left style="thin">
        <color indexed="8"/>
      </left>
      <right style="medium">
        <color indexed="8"/>
      </right>
      <top/>
      <bottom/>
    </border>
    <border>
      <left style="thin">
        <color indexed="8"/>
      </left>
      <right style="medium">
        <color indexed="8"/>
      </right>
      <top/>
      <bottom style="medium">
        <color indexed="8"/>
      </bottom>
    </border>
    <border>
      <left/>
      <right style="thin">
        <color indexed="8"/>
      </right>
      <top style="thin">
        <color indexed="8"/>
      </top>
      <bottom style="medium">
        <color indexed="8"/>
      </bottom>
    </border>
    <border>
      <left/>
      <right/>
      <top style="medium">
        <color indexed="8"/>
      </top>
      <bottom style="medium">
        <color indexed="8"/>
      </bottom>
    </border>
    <border>
      <left style="thin">
        <color indexed="8"/>
      </left>
      <right/>
      <top style="medium">
        <color indexed="8"/>
      </top>
      <bottom style="thin">
        <color indexed="8"/>
      </bottom>
    </border>
    <border>
      <left/>
      <right/>
      <top style="medium">
        <color indexed="8"/>
      </top>
      <bottom style="thin">
        <color indexed="8"/>
      </bottom>
    </border>
    <border>
      <left/>
      <right style="thin">
        <color indexed="8"/>
      </right>
      <top style="medium">
        <color indexed="8"/>
      </top>
      <bottom style="thin">
        <color indexed="8"/>
      </bottom>
    </border>
    <border>
      <left style="medium"/>
      <right/>
      <top style="medium"/>
      <bottom style="medium"/>
    </border>
    <border>
      <left style="medium">
        <color indexed="8"/>
      </left>
      <right style="thin">
        <color indexed="8"/>
      </right>
      <top style="medium">
        <color indexed="8"/>
      </top>
      <bottom style="medium">
        <color indexed="8"/>
      </bottom>
    </border>
    <border>
      <left style="thin">
        <color indexed="8"/>
      </left>
      <right/>
      <top style="medium">
        <color indexed="8"/>
      </top>
      <bottom/>
    </border>
    <border>
      <left/>
      <right style="thin">
        <color indexed="8"/>
      </right>
      <top style="medium">
        <color indexed="8"/>
      </top>
      <bottom/>
    </border>
    <border>
      <left style="thin">
        <color indexed="8"/>
      </left>
      <right/>
      <top/>
      <bottom style="medium">
        <color indexed="8"/>
      </bottom>
    </border>
    <border>
      <left/>
      <right style="thin">
        <color indexed="8"/>
      </right>
      <top/>
      <bottom style="medium">
        <color indexed="8"/>
      </bottom>
    </border>
    <border>
      <left style="medium">
        <color indexed="8"/>
      </left>
      <right style="thin">
        <color indexed="8"/>
      </right>
      <top style="thin">
        <color indexed="8"/>
      </top>
      <bottom/>
    </border>
    <border>
      <left style="medium">
        <color indexed="8"/>
      </left>
      <right style="thin">
        <color indexed="8"/>
      </right>
      <top/>
      <bottom style="thin">
        <color indexed="8"/>
      </bottom>
    </border>
    <border>
      <left style="medium">
        <color indexed="8"/>
      </left>
      <right style="medium">
        <color indexed="8"/>
      </right>
      <top/>
      <bottom style="medium">
        <color indexed="8"/>
      </bottom>
    </border>
    <border>
      <left style="medium">
        <color indexed="8"/>
      </left>
      <right style="medium">
        <color indexed="8"/>
      </right>
      <top style="thin">
        <color indexed="8"/>
      </top>
      <bottom style="medium">
        <color indexed="8"/>
      </bottom>
    </border>
    <border>
      <left style="thin"/>
      <right style="thin"/>
      <top style="medium"/>
      <bottom style="thin"/>
    </border>
    <border>
      <left style="thin"/>
      <right style="thin"/>
      <top style="thin"/>
      <bottom style="medium"/>
    </border>
    <border>
      <left style="medium">
        <color indexed="8"/>
      </left>
      <right/>
      <top style="medium">
        <color indexed="8"/>
      </top>
      <bottom/>
    </border>
    <border>
      <left style="medium">
        <color indexed="8"/>
      </left>
      <right style="medium">
        <color indexed="8"/>
      </right>
      <top style="medium">
        <color indexed="8"/>
      </top>
      <bottom/>
    </border>
    <border>
      <left style="medium">
        <color indexed="8"/>
      </left>
      <right style="medium">
        <color indexed="8"/>
      </right>
      <top/>
      <bottom style="medium"/>
    </border>
    <border>
      <left/>
      <right style="medium">
        <color indexed="8"/>
      </right>
      <top style="medium">
        <color indexed="8"/>
      </top>
      <bottom/>
    </border>
    <border>
      <left style="medium">
        <color indexed="8"/>
      </left>
      <right/>
      <top/>
      <bottom/>
    </border>
    <border>
      <left style="medium"/>
      <right style="thin"/>
      <top style="medium"/>
      <bottom style="thin"/>
    </border>
    <border>
      <left style="medium"/>
      <right style="thin"/>
      <top style="thin"/>
      <bottom style="medium"/>
    </border>
    <border>
      <left/>
      <right style="medium">
        <color indexed="8"/>
      </right>
      <top style="thin">
        <color indexed="8"/>
      </top>
      <bottom style="thin">
        <color indexed="8"/>
      </bottom>
    </border>
    <border>
      <left style="medium">
        <color indexed="8"/>
      </left>
      <right style="thin">
        <color indexed="8"/>
      </right>
      <top/>
      <bottom style="medium">
        <color indexed="8"/>
      </bottom>
    </border>
    <border>
      <left style="thin">
        <color indexed="8"/>
      </left>
      <right style="medium">
        <color indexed="8"/>
      </right>
      <top/>
      <bottom style="thin">
        <color indexed="8"/>
      </bottom>
    </border>
    <border>
      <left style="medium">
        <color indexed="8"/>
      </left>
      <right style="medium">
        <color indexed="8"/>
      </right>
      <top style="thin">
        <color indexed="8"/>
      </top>
      <bottom style="thin">
        <color indexed="8"/>
      </bottom>
    </border>
    <border>
      <left style="thin"/>
      <right style="medium"/>
      <top style="medium"/>
      <bottom style="thin"/>
    </border>
    <border>
      <left style="thin"/>
      <right style="medium"/>
      <top style="thin"/>
      <bottom style="medium"/>
    </border>
    <border>
      <left/>
      <right style="medium">
        <color indexed="8"/>
      </right>
      <top/>
      <bottom style="medium">
        <color indexed="8"/>
      </bottom>
    </border>
    <border>
      <left/>
      <right style="medium">
        <color indexed="8"/>
      </right>
      <top/>
      <bottom style="thin">
        <color indexed="8"/>
      </bottom>
    </border>
    <border>
      <left style="medium">
        <color indexed="8"/>
      </left>
      <right style="medium">
        <color indexed="8"/>
      </right>
      <top style="medium">
        <color indexed="8"/>
      </top>
      <bottom style="medium"/>
    </border>
    <border>
      <left style="medium">
        <color indexed="8"/>
      </left>
      <right style="medium">
        <color indexed="8"/>
      </right>
      <top/>
      <bottom style="thin">
        <color indexed="8"/>
      </bottom>
    </border>
    <border>
      <left style="medium"/>
      <right/>
      <top/>
      <bottom style="thin"/>
    </border>
    <border>
      <left style="medium"/>
      <right/>
      <top style="thin"/>
      <bottom style="medium"/>
    </border>
    <border>
      <left/>
      <right style="medium">
        <color indexed="8"/>
      </right>
      <top style="thin">
        <color indexed="8"/>
      </top>
      <bottom style="medium">
        <color indexed="8"/>
      </bottom>
    </border>
    <border>
      <left style="medium"/>
      <right/>
      <top style="medium"/>
      <bottom style="thin"/>
    </border>
    <border>
      <left style="thin"/>
      <right style="medium"/>
      <top/>
      <bottom style="thin"/>
    </border>
    <border>
      <left style="medium"/>
      <right/>
      <top/>
      <bottom/>
    </border>
    <border>
      <left style="thin"/>
      <right style="medium"/>
      <top style="thin"/>
      <bottom/>
    </border>
    <border>
      <left/>
      <right style="thin">
        <color indexed="8"/>
      </right>
      <top/>
      <bottom style="thin">
        <color indexed="8"/>
      </bottom>
    </border>
    <border>
      <left style="medium"/>
      <right style="medium">
        <color indexed="8"/>
      </right>
      <top style="medium"/>
      <bottom style="hair"/>
    </border>
    <border>
      <left style="medium">
        <color indexed="8"/>
      </left>
      <right style="medium">
        <color indexed="8"/>
      </right>
      <top style="medium"/>
      <bottom style="hair"/>
    </border>
    <border>
      <left style="medium">
        <color indexed="8"/>
      </left>
      <right style="medium"/>
      <top style="medium"/>
      <bottom style="hair"/>
    </border>
    <border>
      <left style="medium">
        <color indexed="8"/>
      </left>
      <right style="medium">
        <color indexed="8"/>
      </right>
      <top style="medium">
        <color indexed="8"/>
      </top>
      <bottom style="hair">
        <color indexed="8"/>
      </bottom>
    </border>
    <border>
      <left style="medium">
        <color indexed="8"/>
      </left>
      <right/>
      <top style="medium">
        <color indexed="8"/>
      </top>
      <bottom style="hair">
        <color indexed="8"/>
      </bottom>
    </border>
    <border>
      <left style="hair">
        <color indexed="8"/>
      </left>
      <right style="medium">
        <color indexed="8"/>
      </right>
      <top style="hair">
        <color indexed="8"/>
      </top>
      <bottom style="medium">
        <color indexed="8"/>
      </bottom>
    </border>
    <border>
      <left style="medium"/>
      <right/>
      <top/>
      <bottom style="hair"/>
    </border>
    <border>
      <left/>
      <right/>
      <top/>
      <bottom style="hair"/>
    </border>
    <border>
      <left/>
      <right style="medium"/>
      <top/>
      <bottom style="hair"/>
    </border>
    <border>
      <left style="medium"/>
      <right/>
      <top style="hair"/>
      <bottom style="hair"/>
    </border>
    <border>
      <left/>
      <right/>
      <top style="hair"/>
      <bottom style="hair"/>
    </border>
    <border>
      <left/>
      <right style="medium"/>
      <top style="hair"/>
      <bottom style="hair"/>
    </border>
    <border>
      <left style="medium">
        <color indexed="8"/>
      </left>
      <right style="thin">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medium">
        <color indexed="8"/>
      </left>
      <right style="thin">
        <color indexed="8"/>
      </right>
      <top style="hair">
        <color indexed="8"/>
      </top>
      <bottom style="medium">
        <color indexed="8"/>
      </bottom>
    </border>
    <border>
      <left style="thin">
        <color indexed="8"/>
      </left>
      <right style="hair">
        <color indexed="8"/>
      </right>
      <top style="hair">
        <color indexed="8"/>
      </top>
      <bottom style="medium">
        <color indexed="8"/>
      </bottom>
    </border>
    <border>
      <left style="thin">
        <color indexed="8"/>
      </left>
      <right style="hair">
        <color indexed="8"/>
      </right>
      <top style="hair">
        <color indexed="8"/>
      </top>
      <bottom/>
    </border>
    <border>
      <left style="hair">
        <color indexed="8"/>
      </left>
      <right style="hair">
        <color indexed="8"/>
      </right>
      <top style="hair">
        <color indexed="8"/>
      </top>
      <bottom style="medium">
        <color indexed="8"/>
      </bottom>
    </border>
    <border>
      <left style="medium">
        <color indexed="8"/>
      </left>
      <right style="hair">
        <color indexed="8"/>
      </right>
      <top style="medium">
        <color indexed="8"/>
      </top>
      <bottom style="hair">
        <color indexed="8"/>
      </bottom>
    </border>
    <border>
      <left style="medium">
        <color indexed="8"/>
      </left>
      <right style="hair">
        <color indexed="8"/>
      </right>
      <top/>
      <bottom style="hair">
        <color indexed="8"/>
      </bottom>
    </border>
    <border>
      <left style="medium">
        <color indexed="8"/>
      </left>
      <right style="hair">
        <color indexed="8"/>
      </right>
      <top style="hair">
        <color indexed="8"/>
      </top>
      <bottom style="hair">
        <color indexed="8"/>
      </bottom>
    </border>
    <border>
      <left/>
      <right style="medium"/>
      <top/>
      <bottom style="medium">
        <color indexed="8"/>
      </bottom>
    </border>
    <border>
      <left/>
      <right style="medium"/>
      <top style="thin">
        <color indexed="8"/>
      </top>
      <bottom style="medium"/>
    </border>
    <border>
      <left style="medium">
        <color indexed="8"/>
      </left>
      <right style="hair">
        <color indexed="8"/>
      </right>
      <top style="hair">
        <color indexed="8"/>
      </top>
      <bottom style="medium">
        <color indexed="8"/>
      </bottom>
    </border>
    <border>
      <left style="medium">
        <color indexed="8"/>
      </left>
      <right/>
      <top style="thin">
        <color indexed="8"/>
      </top>
      <bottom style="medium">
        <color indexed="8"/>
      </bottom>
    </border>
    <border diagonalUp="1">
      <left/>
      <right/>
      <top style="thin">
        <color indexed="8"/>
      </top>
      <bottom style="medium">
        <color indexed="8"/>
      </bottom>
      <diagonal style="medium">
        <color indexed="8"/>
      </diagonal>
    </border>
    <border>
      <left/>
      <right/>
      <top style="thin">
        <color indexed="8"/>
      </top>
      <bottom style="medium">
        <color indexed="8"/>
      </bottom>
    </border>
    <border>
      <left style="medium"/>
      <right/>
      <top/>
      <bottom style="medium">
        <color indexed="8"/>
      </bottom>
    </border>
    <border>
      <left style="medium"/>
      <right/>
      <top style="thin">
        <color indexed="8"/>
      </top>
      <bottom style="medium"/>
    </border>
    <border>
      <left style="medium">
        <color indexed="8"/>
      </left>
      <right/>
      <top style="medium">
        <color indexed="8"/>
      </top>
      <bottom style="thin">
        <color indexed="8"/>
      </bottom>
    </border>
    <border>
      <left style="medium"/>
      <right style="medium">
        <color indexed="8"/>
      </right>
      <top style="medium"/>
      <bottom style="thin"/>
    </border>
    <border>
      <left style="thin">
        <color indexed="8"/>
      </left>
      <right style="medium">
        <color indexed="8"/>
      </right>
      <top style="medium"/>
      <bottom style="thin"/>
    </border>
    <border>
      <left style="thin">
        <color indexed="8"/>
      </left>
      <right style="medium"/>
      <top style="medium"/>
      <bottom style="thin"/>
    </border>
    <border>
      <left style="medium"/>
      <right style="hair">
        <color indexed="8"/>
      </right>
      <top/>
      <bottom style="hair">
        <color indexed="8"/>
      </bottom>
    </border>
    <border>
      <left style="medium"/>
      <right style="hair">
        <color indexed="8"/>
      </right>
      <top/>
      <bottom style="medium"/>
    </border>
    <border>
      <left style="medium">
        <color indexed="8"/>
      </left>
      <right style="hair">
        <color indexed="8"/>
      </right>
      <top style="medium">
        <color indexed="8"/>
      </top>
      <bottom style="medium">
        <color indexed="8"/>
      </bottom>
    </border>
    <border>
      <left style="medium">
        <color indexed="8"/>
      </left>
      <right style="hair">
        <color indexed="8"/>
      </right>
      <top style="medium">
        <color indexed="8"/>
      </top>
      <bottom/>
    </border>
    <border>
      <left style="hair">
        <color indexed="8"/>
      </left>
      <right style="medium">
        <color indexed="8"/>
      </right>
      <top style="medium">
        <color indexed="8"/>
      </top>
      <bottom style="medium">
        <color indexed="8"/>
      </bottom>
    </border>
    <border>
      <left style="hair">
        <color indexed="8"/>
      </left>
      <right style="medium">
        <color indexed="8"/>
      </right>
      <top style="medium">
        <color indexed="8"/>
      </top>
      <bottom/>
    </border>
    <border>
      <left style="medium"/>
      <right style="thin"/>
      <top style="thin"/>
      <bottom style="thin"/>
    </border>
    <border>
      <left style="thin"/>
      <right style="medium"/>
      <top style="thin"/>
      <bottom style="thin"/>
    </border>
    <border>
      <left style="medium"/>
      <right style="thin"/>
      <top style="medium"/>
      <bottom style="medium"/>
    </border>
    <border>
      <left style="medium"/>
      <right style="hair">
        <color indexed="8"/>
      </right>
      <top style="medium"/>
      <bottom style="hair">
        <color indexed="8"/>
      </bottom>
    </border>
    <border>
      <left style="medium">
        <color indexed="8"/>
      </left>
      <right/>
      <top/>
      <bottom style="medium">
        <color indexed="8"/>
      </bottom>
    </border>
    <border>
      <left style="thin">
        <color indexed="8"/>
      </left>
      <right/>
      <top style="medium">
        <color indexed="8"/>
      </top>
      <bottom style="medium">
        <color indexed="8"/>
      </bottom>
    </border>
    <border>
      <left/>
      <right/>
      <top style="medium">
        <color indexed="8"/>
      </top>
      <bottom/>
    </border>
    <border>
      <left/>
      <right/>
      <top/>
      <bottom style="medium">
        <color indexed="8"/>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7" fillId="31" borderId="4" applyNumberFormat="0" applyAlignment="0" applyProtection="0"/>
    <xf numFmtId="0" fontId="0" fillId="0" borderId="0">
      <alignment/>
      <protection/>
    </xf>
    <xf numFmtId="0" fontId="0"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9" fillId="32" borderId="0" applyNumberFormat="0" applyBorder="0" applyAlignment="0" applyProtection="0"/>
  </cellStyleXfs>
  <cellXfs count="388">
    <xf numFmtId="0" fontId="0" fillId="0" borderId="0" xfId="0" applyAlignment="1">
      <alignment/>
    </xf>
    <xf numFmtId="0" fontId="9" fillId="33" borderId="10" xfId="0" applyFont="1" applyFill="1" applyBorder="1" applyAlignment="1">
      <alignment horizontal="center"/>
    </xf>
    <xf numFmtId="0" fontId="3" fillId="34" borderId="10" xfId="0" applyFont="1" applyFill="1" applyBorder="1" applyAlignment="1">
      <alignment horizontal="center"/>
    </xf>
    <xf numFmtId="0" fontId="3" fillId="34" borderId="11" xfId="0" applyFont="1" applyFill="1" applyBorder="1" applyAlignment="1">
      <alignment horizontal="center"/>
    </xf>
    <xf numFmtId="0" fontId="2" fillId="35" borderId="10" xfId="0" applyFont="1" applyFill="1" applyBorder="1" applyAlignment="1">
      <alignment horizontal="center"/>
    </xf>
    <xf numFmtId="0" fontId="3" fillId="36" borderId="10" xfId="0" applyFont="1" applyFill="1" applyBorder="1" applyAlignment="1">
      <alignment horizontal="center"/>
    </xf>
    <xf numFmtId="0" fontId="0" fillId="36" borderId="10" xfId="0" applyFill="1" applyBorder="1" applyAlignment="1">
      <alignment horizontal="center"/>
    </xf>
    <xf numFmtId="0" fontId="3" fillId="37" borderId="12" xfId="0" applyFont="1" applyFill="1" applyBorder="1" applyAlignment="1">
      <alignment horizontal="center"/>
    </xf>
    <xf numFmtId="0" fontId="0" fillId="37" borderId="10" xfId="0" applyFill="1" applyBorder="1" applyAlignment="1">
      <alignment horizontal="center"/>
    </xf>
    <xf numFmtId="0" fontId="3" fillId="37" borderId="10" xfId="0" applyFont="1" applyFill="1" applyBorder="1" applyAlignment="1">
      <alignment horizontal="center"/>
    </xf>
    <xf numFmtId="0" fontId="6" fillId="38" borderId="13" xfId="0" applyFont="1" applyFill="1" applyBorder="1" applyAlignment="1">
      <alignment horizontal="center"/>
    </xf>
    <xf numFmtId="0" fontId="6" fillId="38" borderId="14" xfId="0" applyFont="1" applyFill="1" applyBorder="1" applyAlignment="1">
      <alignment horizontal="center"/>
    </xf>
    <xf numFmtId="0" fontId="0" fillId="0" borderId="0" xfId="0" applyAlignment="1">
      <alignment horizontal="center"/>
    </xf>
    <xf numFmtId="0" fontId="0" fillId="0" borderId="0" xfId="0" applyFont="1" applyBorder="1" applyAlignment="1">
      <alignment horizontal="left" vertical="center" indent="1" shrinkToFit="1"/>
    </xf>
    <xf numFmtId="0" fontId="2" fillId="0" borderId="0" xfId="0" applyFont="1" applyBorder="1" applyAlignment="1">
      <alignment horizontal="center" vertical="center" wrapText="1"/>
    </xf>
    <xf numFmtId="0" fontId="0" fillId="0" borderId="0" xfId="0" applyFont="1" applyBorder="1" applyAlignment="1">
      <alignment horizontal="left" vertical="center" wrapText="1" indent="1" shrinkToFit="1"/>
    </xf>
    <xf numFmtId="0" fontId="2" fillId="0" borderId="0" xfId="0" applyFont="1" applyBorder="1" applyAlignment="1">
      <alignment horizontal="center" vertical="center" shrinkToFit="1"/>
    </xf>
    <xf numFmtId="0" fontId="5" fillId="0" borderId="0" xfId="0" applyFont="1" applyBorder="1" applyAlignment="1">
      <alignment horizontal="left" vertical="center" wrapText="1" indent="1" shrinkToFit="1"/>
    </xf>
    <xf numFmtId="0" fontId="6" fillId="39" borderId="15" xfId="0" applyFont="1" applyFill="1" applyBorder="1" applyAlignment="1">
      <alignment horizontal="center"/>
    </xf>
    <xf numFmtId="0" fontId="6" fillId="39" borderId="16" xfId="0" applyFont="1" applyFill="1" applyBorder="1" applyAlignment="1">
      <alignment horizontal="center"/>
    </xf>
    <xf numFmtId="0" fontId="5" fillId="0" borderId="0" xfId="0" applyFont="1" applyAlignment="1">
      <alignment/>
    </xf>
    <xf numFmtId="0" fontId="13" fillId="40" borderId="0" xfId="0" applyFont="1" applyFill="1" applyAlignment="1">
      <alignment/>
    </xf>
    <xf numFmtId="0" fontId="0" fillId="0" borderId="0" xfId="0" applyFont="1" applyAlignment="1">
      <alignment/>
    </xf>
    <xf numFmtId="0" fontId="15" fillId="41" borderId="17" xfId="0" applyFont="1" applyFill="1" applyBorder="1" applyAlignment="1">
      <alignment horizontal="center" vertical="center"/>
    </xf>
    <xf numFmtId="0" fontId="15" fillId="41" borderId="18" xfId="0" applyFont="1" applyFill="1" applyBorder="1" applyAlignment="1">
      <alignment horizontal="center" vertical="center"/>
    </xf>
    <xf numFmtId="0" fontId="15" fillId="42" borderId="19" xfId="0" applyFont="1" applyFill="1" applyBorder="1" applyAlignment="1">
      <alignment horizontal="center" vertical="center"/>
    </xf>
    <xf numFmtId="0" fontId="14" fillId="42" borderId="17" xfId="0" applyFont="1" applyFill="1" applyBorder="1" applyAlignment="1">
      <alignment horizontal="center" vertical="center"/>
    </xf>
    <xf numFmtId="0" fontId="15" fillId="42" borderId="20" xfId="0" applyFont="1" applyFill="1" applyBorder="1" applyAlignment="1">
      <alignment horizontal="center" vertical="center"/>
    </xf>
    <xf numFmtId="0" fontId="16" fillId="42" borderId="21" xfId="0" applyFont="1" applyFill="1" applyBorder="1" applyAlignment="1">
      <alignment horizontal="center" vertical="center"/>
    </xf>
    <xf numFmtId="0" fontId="15" fillId="42" borderId="22" xfId="0" applyFont="1" applyFill="1" applyBorder="1" applyAlignment="1">
      <alignment horizontal="center" vertical="center"/>
    </xf>
    <xf numFmtId="0" fontId="16" fillId="42" borderId="23" xfId="0" applyFont="1" applyFill="1" applyBorder="1" applyAlignment="1">
      <alignment horizontal="center" vertical="center"/>
    </xf>
    <xf numFmtId="0" fontId="14" fillId="41" borderId="17" xfId="0" applyFont="1" applyFill="1" applyBorder="1" applyAlignment="1">
      <alignment horizontal="center" vertical="center"/>
    </xf>
    <xf numFmtId="0" fontId="14" fillId="41" borderId="24" xfId="0" applyFont="1" applyFill="1" applyBorder="1" applyAlignment="1">
      <alignment horizontal="center" vertical="center"/>
    </xf>
    <xf numFmtId="0" fontId="14" fillId="41" borderId="25" xfId="0" applyFont="1" applyFill="1" applyBorder="1" applyAlignment="1">
      <alignment horizontal="center" vertical="center"/>
    </xf>
    <xf numFmtId="0" fontId="14" fillId="41" borderId="26" xfId="0" applyFont="1" applyFill="1" applyBorder="1" applyAlignment="1">
      <alignment horizontal="center" vertical="center"/>
    </xf>
    <xf numFmtId="0" fontId="13" fillId="0" borderId="0" xfId="0" applyFont="1" applyAlignment="1">
      <alignment/>
    </xf>
    <xf numFmtId="0" fontId="13" fillId="40" borderId="27" xfId="0" applyFont="1" applyFill="1" applyBorder="1" applyAlignment="1">
      <alignment/>
    </xf>
    <xf numFmtId="0" fontId="21" fillId="40" borderId="0" xfId="0" applyFont="1" applyFill="1" applyAlignment="1">
      <alignment/>
    </xf>
    <xf numFmtId="0" fontId="13" fillId="42" borderId="0" xfId="0" applyFont="1" applyFill="1" applyAlignment="1">
      <alignment/>
    </xf>
    <xf numFmtId="0" fontId="15" fillId="41" borderId="28" xfId="0" applyFont="1" applyFill="1" applyBorder="1" applyAlignment="1">
      <alignment horizontal="center" vertical="center" shrinkToFit="1"/>
    </xf>
    <xf numFmtId="0" fontId="21" fillId="40" borderId="0" xfId="0" applyFont="1" applyFill="1" applyAlignment="1">
      <alignment vertical="center" shrinkToFit="1"/>
    </xf>
    <xf numFmtId="0" fontId="20" fillId="41" borderId="29" xfId="0" applyFont="1" applyFill="1" applyBorder="1" applyAlignment="1">
      <alignment horizontal="center" vertical="center"/>
    </xf>
    <xf numFmtId="0" fontId="20" fillId="41" borderId="29" xfId="0" applyFont="1" applyFill="1" applyBorder="1" applyAlignment="1">
      <alignment horizontal="center" vertical="center" shrinkToFit="1"/>
    </xf>
    <xf numFmtId="0" fontId="13" fillId="0" borderId="0" xfId="0" applyFont="1" applyAlignment="1">
      <alignment horizontal="center"/>
    </xf>
    <xf numFmtId="0" fontId="14" fillId="41" borderId="18" xfId="0" applyFont="1" applyFill="1" applyBorder="1" applyAlignment="1">
      <alignment horizontal="center" vertical="center"/>
    </xf>
    <xf numFmtId="0" fontId="15" fillId="41" borderId="30" xfId="0" applyFont="1" applyFill="1" applyBorder="1" applyAlignment="1">
      <alignment horizontal="center" vertical="center"/>
    </xf>
    <xf numFmtId="0" fontId="3" fillId="0" borderId="31" xfId="0" applyNumberFormat="1" applyFont="1" applyBorder="1" applyAlignment="1">
      <alignment horizontal="center" vertical="center" shrinkToFit="1"/>
    </xf>
    <xf numFmtId="0" fontId="0" fillId="0" borderId="0" xfId="0" applyAlignment="1">
      <alignment horizontal="center" vertical="center"/>
    </xf>
    <xf numFmtId="0" fontId="23" fillId="0" borderId="0" xfId="0" applyFont="1" applyBorder="1" applyAlignment="1">
      <alignment horizontal="center" vertical="center" wrapText="1"/>
    </xf>
    <xf numFmtId="0" fontId="60" fillId="0" borderId="0" xfId="0" applyFont="1" applyAlignment="1">
      <alignment/>
    </xf>
    <xf numFmtId="0" fontId="21" fillId="40" borderId="0" xfId="0" applyFont="1" applyFill="1" applyAlignment="1">
      <alignment vertical="center"/>
    </xf>
    <xf numFmtId="0" fontId="21" fillId="40" borderId="0" xfId="0" applyFont="1" applyFill="1" applyAlignment="1">
      <alignment horizontal="center" vertical="center"/>
    </xf>
    <xf numFmtId="0" fontId="13" fillId="40" borderId="0" xfId="0" applyFont="1" applyFill="1" applyAlignment="1">
      <alignment vertical="center"/>
    </xf>
    <xf numFmtId="0" fontId="21" fillId="40" borderId="0" xfId="0" applyFont="1" applyFill="1" applyAlignment="1">
      <alignment horizontal="center" vertical="center" shrinkToFit="1"/>
    </xf>
    <xf numFmtId="0" fontId="13" fillId="40" borderId="0" xfId="0" applyFont="1" applyFill="1" applyAlignment="1">
      <alignment horizontal="center" vertical="center"/>
    </xf>
    <xf numFmtId="0" fontId="15" fillId="34" borderId="32" xfId="0" applyFont="1" applyFill="1" applyBorder="1" applyAlignment="1">
      <alignment horizontal="center" vertical="center"/>
    </xf>
    <xf numFmtId="0" fontId="15" fillId="43" borderId="33" xfId="0" applyFont="1" applyFill="1" applyBorder="1" applyAlignment="1">
      <alignment horizontal="center" vertical="center"/>
    </xf>
    <xf numFmtId="0" fontId="15" fillId="44" borderId="34" xfId="0" applyFont="1" applyFill="1" applyBorder="1" applyAlignment="1">
      <alignment horizontal="center" vertical="center"/>
    </xf>
    <xf numFmtId="0" fontId="15" fillId="44" borderId="35" xfId="0" applyFont="1" applyFill="1" applyBorder="1" applyAlignment="1">
      <alignment horizontal="center" vertical="center"/>
    </xf>
    <xf numFmtId="0" fontId="21" fillId="34" borderId="36" xfId="0" applyFont="1" applyFill="1" applyBorder="1" applyAlignment="1">
      <alignment horizontal="center" vertical="center"/>
    </xf>
    <xf numFmtId="0" fontId="21" fillId="43" borderId="31" xfId="0" applyFont="1" applyFill="1" applyBorder="1" applyAlignment="1">
      <alignment horizontal="center" vertical="center" wrapText="1"/>
    </xf>
    <xf numFmtId="0" fontId="21" fillId="44" borderId="37" xfId="0" applyFont="1" applyFill="1" applyBorder="1" applyAlignment="1">
      <alignment horizontal="center" vertical="center"/>
    </xf>
    <xf numFmtId="0" fontId="21" fillId="44" borderId="38" xfId="0" applyFont="1" applyFill="1" applyBorder="1" applyAlignment="1">
      <alignment horizontal="center" vertical="center"/>
    </xf>
    <xf numFmtId="0" fontId="15" fillId="45" borderId="39" xfId="0" applyFont="1" applyFill="1" applyBorder="1" applyAlignment="1">
      <alignment horizontal="center" vertical="center"/>
    </xf>
    <xf numFmtId="0" fontId="15" fillId="45" borderId="40" xfId="0" applyFont="1" applyFill="1" applyBorder="1" applyAlignment="1">
      <alignment horizontal="center" vertical="center"/>
    </xf>
    <xf numFmtId="0" fontId="15" fillId="35" borderId="41" xfId="0" applyFont="1" applyFill="1" applyBorder="1" applyAlignment="1">
      <alignment horizontal="center" vertical="center"/>
    </xf>
    <xf numFmtId="0" fontId="15" fillId="46" borderId="42" xfId="0" applyFont="1" applyFill="1" applyBorder="1" applyAlignment="1">
      <alignment horizontal="center" vertical="center"/>
    </xf>
    <xf numFmtId="0" fontId="21" fillId="45" borderId="43" xfId="0" applyFont="1" applyFill="1" applyBorder="1" applyAlignment="1">
      <alignment horizontal="center" vertical="center"/>
    </xf>
    <xf numFmtId="0" fontId="21" fillId="45" borderId="44" xfId="0" applyFont="1" applyFill="1" applyBorder="1" applyAlignment="1">
      <alignment horizontal="center" vertical="center"/>
    </xf>
    <xf numFmtId="0" fontId="21" fillId="35" borderId="45" xfId="0" applyFont="1" applyFill="1" applyBorder="1" applyAlignment="1">
      <alignment horizontal="center" vertical="center"/>
    </xf>
    <xf numFmtId="0" fontId="13" fillId="40" borderId="0" xfId="0" applyFont="1" applyFill="1" applyBorder="1" applyAlignment="1">
      <alignment horizontal="center" vertical="center"/>
    </xf>
    <xf numFmtId="0" fontId="13" fillId="40" borderId="46" xfId="0" applyFont="1" applyFill="1" applyBorder="1" applyAlignment="1">
      <alignment horizontal="center" vertical="center"/>
    </xf>
    <xf numFmtId="0" fontId="21" fillId="46" borderId="47" xfId="0" applyFont="1" applyFill="1" applyBorder="1" applyAlignment="1">
      <alignment horizontal="center" vertical="center"/>
    </xf>
    <xf numFmtId="0" fontId="15" fillId="40" borderId="47" xfId="0" applyFont="1" applyFill="1" applyBorder="1" applyAlignment="1">
      <alignment horizontal="center" vertical="center"/>
    </xf>
    <xf numFmtId="0" fontId="13" fillId="40" borderId="48" xfId="0" applyFont="1" applyFill="1" applyBorder="1" applyAlignment="1">
      <alignment horizontal="center" vertical="center"/>
    </xf>
    <xf numFmtId="0" fontId="15" fillId="35" borderId="49" xfId="0" applyFont="1" applyFill="1" applyBorder="1" applyAlignment="1">
      <alignment horizontal="center" vertical="center"/>
    </xf>
    <xf numFmtId="0" fontId="15" fillId="40" borderId="49" xfId="0" applyFont="1" applyFill="1" applyBorder="1" applyAlignment="1">
      <alignment horizontal="center" vertical="center"/>
    </xf>
    <xf numFmtId="0" fontId="13" fillId="40" borderId="50" xfId="0" applyFont="1" applyFill="1" applyBorder="1" applyAlignment="1">
      <alignment horizontal="center" vertical="center"/>
    </xf>
    <xf numFmtId="0" fontId="15" fillId="43" borderId="51" xfId="0" applyFont="1" applyFill="1" applyBorder="1" applyAlignment="1">
      <alignment horizontal="center" vertical="center"/>
    </xf>
    <xf numFmtId="0" fontId="22" fillId="34" borderId="0" xfId="0" applyFont="1" applyFill="1" applyBorder="1" applyAlignment="1">
      <alignment horizontal="center" vertical="center"/>
    </xf>
    <xf numFmtId="0" fontId="15" fillId="45" borderId="52" xfId="0" applyFont="1" applyFill="1" applyBorder="1" applyAlignment="1">
      <alignment horizontal="center" vertical="center"/>
    </xf>
    <xf numFmtId="0" fontId="21" fillId="45" borderId="53" xfId="0" applyFont="1" applyFill="1" applyBorder="1" applyAlignment="1">
      <alignment horizontal="center" vertical="center"/>
    </xf>
    <xf numFmtId="0" fontId="21" fillId="34" borderId="47" xfId="0" applyFont="1" applyFill="1" applyBorder="1" applyAlignment="1">
      <alignment horizontal="center" vertical="center"/>
    </xf>
    <xf numFmtId="0" fontId="21" fillId="45" borderId="49" xfId="0" applyFont="1" applyFill="1" applyBorder="1" applyAlignment="1">
      <alignment horizontal="center" vertical="center"/>
    </xf>
    <xf numFmtId="0" fontId="13" fillId="40" borderId="27" xfId="0" applyFont="1" applyFill="1" applyBorder="1" applyAlignment="1">
      <alignment vertical="center"/>
    </xf>
    <xf numFmtId="0" fontId="9" fillId="33" borderId="12" xfId="0" applyFont="1" applyFill="1" applyBorder="1" applyAlignment="1">
      <alignment horizontal="center"/>
    </xf>
    <xf numFmtId="0" fontId="3" fillId="34" borderId="54" xfId="0" applyFont="1" applyFill="1" applyBorder="1" applyAlignment="1">
      <alignment horizontal="center"/>
    </xf>
    <xf numFmtId="0" fontId="3" fillId="0" borderId="55" xfId="0" applyNumberFormat="1" applyFont="1" applyBorder="1" applyAlignment="1">
      <alignment horizontal="center" vertical="center" shrinkToFit="1"/>
    </xf>
    <xf numFmtId="0" fontId="3" fillId="0" borderId="56" xfId="0" applyNumberFormat="1" applyFont="1" applyBorder="1" applyAlignment="1">
      <alignment horizontal="center" vertical="center" shrinkToFit="1"/>
    </xf>
    <xf numFmtId="0" fontId="3" fillId="0" borderId="37" xfId="0" applyNumberFormat="1" applyFont="1" applyBorder="1" applyAlignment="1">
      <alignment horizontal="center" vertical="center" shrinkToFit="1"/>
    </xf>
    <xf numFmtId="0" fontId="3" fillId="0" borderId="43" xfId="0" applyNumberFormat="1" applyFont="1" applyBorder="1" applyAlignment="1">
      <alignment horizontal="center" vertical="center" shrinkToFit="1"/>
    </xf>
    <xf numFmtId="0" fontId="3" fillId="0" borderId="45" xfId="0" applyNumberFormat="1" applyFont="1" applyBorder="1" applyAlignment="1">
      <alignment horizontal="center" vertical="center" shrinkToFit="1"/>
    </xf>
    <xf numFmtId="0" fontId="21" fillId="46" borderId="57" xfId="0" applyFont="1" applyFill="1" applyBorder="1" applyAlignment="1">
      <alignment horizontal="center" vertical="center"/>
    </xf>
    <xf numFmtId="0" fontId="20" fillId="47" borderId="17" xfId="0" applyFont="1" applyFill="1" applyBorder="1" applyAlignment="1">
      <alignment horizontal="center" vertical="center" wrapText="1" shrinkToFit="1"/>
    </xf>
    <xf numFmtId="0" fontId="20" fillId="47" borderId="17" xfId="0" applyFont="1" applyFill="1" applyBorder="1" applyAlignment="1">
      <alignment horizontal="center" vertical="center" shrinkToFit="1"/>
    </xf>
    <xf numFmtId="0" fontId="15" fillId="41" borderId="30" xfId="0" applyFont="1" applyFill="1" applyBorder="1" applyAlignment="1">
      <alignment horizontal="center" vertical="center"/>
    </xf>
    <xf numFmtId="0" fontId="20" fillId="47" borderId="19" xfId="0" applyFont="1" applyFill="1" applyBorder="1" applyAlignment="1">
      <alignment horizontal="center" vertical="center" wrapText="1" shrinkToFit="1"/>
    </xf>
    <xf numFmtId="0" fontId="20" fillId="41" borderId="58" xfId="0" applyFont="1" applyFill="1" applyBorder="1" applyAlignment="1">
      <alignment horizontal="center" vertical="center"/>
    </xf>
    <xf numFmtId="0" fontId="20" fillId="41" borderId="59" xfId="0" applyFont="1" applyFill="1" applyBorder="1" applyAlignment="1">
      <alignment horizontal="center" vertical="center" shrinkToFit="1"/>
    </xf>
    <xf numFmtId="0" fontId="15" fillId="48" borderId="60" xfId="0" applyFont="1" applyFill="1" applyBorder="1" applyAlignment="1">
      <alignment horizontal="center" vertical="center" shrinkToFit="1"/>
    </xf>
    <xf numFmtId="0" fontId="21" fillId="0" borderId="61" xfId="0" applyFont="1" applyBorder="1" applyAlignment="1">
      <alignment horizontal="center" vertical="center"/>
    </xf>
    <xf numFmtId="0" fontId="21" fillId="0" borderId="62" xfId="0" applyFont="1" applyBorder="1" applyAlignment="1">
      <alignment horizontal="center" vertical="center"/>
    </xf>
    <xf numFmtId="0" fontId="14" fillId="49" borderId="63" xfId="0" applyFont="1" applyFill="1" applyBorder="1" applyAlignment="1">
      <alignment horizontal="center" vertical="center"/>
    </xf>
    <xf numFmtId="0" fontId="14" fillId="49" borderId="64" xfId="0" applyFont="1" applyFill="1" applyBorder="1" applyAlignment="1">
      <alignment horizontal="center" vertical="center"/>
    </xf>
    <xf numFmtId="0" fontId="14" fillId="49" borderId="65" xfId="0" applyFont="1" applyFill="1" applyBorder="1" applyAlignment="1">
      <alignment horizontal="center" vertical="center"/>
    </xf>
    <xf numFmtId="0" fontId="16" fillId="50" borderId="66" xfId="0" applyFont="1" applyFill="1" applyBorder="1" applyAlignment="1">
      <alignment horizontal="center" vertical="center"/>
    </xf>
    <xf numFmtId="0" fontId="16" fillId="50" borderId="67" xfId="0" applyFont="1" applyFill="1" applyBorder="1" applyAlignment="1">
      <alignment horizontal="center" vertical="center"/>
    </xf>
    <xf numFmtId="0" fontId="16" fillId="50" borderId="68" xfId="0" applyFont="1" applyFill="1" applyBorder="1" applyAlignment="1">
      <alignment horizontal="center" vertical="center"/>
    </xf>
    <xf numFmtId="0" fontId="16" fillId="50" borderId="69" xfId="0" applyFont="1" applyFill="1" applyBorder="1" applyAlignment="1">
      <alignment horizontal="center" vertical="center"/>
    </xf>
    <xf numFmtId="0" fontId="19" fillId="51" borderId="70" xfId="0" applyFont="1" applyFill="1" applyBorder="1" applyAlignment="1">
      <alignment horizontal="center" vertical="center"/>
    </xf>
    <xf numFmtId="0" fontId="19" fillId="51" borderId="71"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72" xfId="0" applyFont="1" applyBorder="1" applyAlignment="1">
      <alignment horizontal="center" vertical="center" wrapText="1"/>
    </xf>
    <xf numFmtId="0" fontId="16" fillId="0" borderId="50" xfId="0" applyFont="1" applyBorder="1" applyAlignment="1">
      <alignment horizontal="center" vertical="center" wrapText="1"/>
    </xf>
    <xf numFmtId="0" fontId="16" fillId="52" borderId="66" xfId="0" applyFont="1" applyFill="1" applyBorder="1" applyAlignment="1">
      <alignment horizontal="center" vertical="center"/>
    </xf>
    <xf numFmtId="0" fontId="16" fillId="52" borderId="67" xfId="0" applyFont="1" applyFill="1" applyBorder="1" applyAlignment="1">
      <alignment horizontal="center" vertical="center"/>
    </xf>
    <xf numFmtId="0" fontId="16" fillId="52" borderId="72" xfId="0" applyFont="1" applyFill="1" applyBorder="1" applyAlignment="1">
      <alignment horizontal="center" vertical="center"/>
    </xf>
    <xf numFmtId="0" fontId="16" fillId="52" borderId="50" xfId="0" applyFont="1" applyFill="1" applyBorder="1" applyAlignment="1">
      <alignment horizontal="center" vertical="center"/>
    </xf>
    <xf numFmtId="0" fontId="15" fillId="47" borderId="70" xfId="0" applyFont="1" applyFill="1" applyBorder="1" applyAlignment="1">
      <alignment horizontal="center" vertical="center"/>
    </xf>
    <xf numFmtId="0" fontId="15" fillId="47" borderId="73" xfId="0" applyFont="1" applyFill="1" applyBorder="1" applyAlignment="1">
      <alignment horizontal="center" vertical="center"/>
    </xf>
    <xf numFmtId="0" fontId="19" fillId="0" borderId="66" xfId="0" applyFont="1" applyBorder="1" applyAlignment="1">
      <alignment horizontal="center" vertical="center" shrinkToFit="1"/>
    </xf>
    <xf numFmtId="0" fontId="19" fillId="0" borderId="74" xfId="0" applyFont="1" applyBorder="1" applyAlignment="1">
      <alignment horizontal="center" vertical="center" shrinkToFit="1"/>
    </xf>
    <xf numFmtId="0" fontId="19" fillId="0" borderId="67" xfId="0" applyFont="1" applyBorder="1" applyAlignment="1">
      <alignment horizontal="center" vertical="center" shrinkToFit="1"/>
    </xf>
    <xf numFmtId="0" fontId="19" fillId="0" borderId="72" xfId="0" applyFont="1" applyBorder="1" applyAlignment="1">
      <alignment horizontal="center" vertical="center" shrinkToFit="1"/>
    </xf>
    <xf numFmtId="0" fontId="19" fillId="0" borderId="49" xfId="0" applyFont="1" applyBorder="1" applyAlignment="1">
      <alignment horizontal="center" vertical="center" shrinkToFit="1"/>
    </xf>
    <xf numFmtId="0" fontId="19" fillId="0" borderId="50" xfId="0" applyFont="1" applyBorder="1" applyAlignment="1">
      <alignment horizontal="center" vertical="center" shrinkToFit="1"/>
    </xf>
    <xf numFmtId="0" fontId="15" fillId="53" borderId="75" xfId="0" applyFont="1" applyFill="1" applyBorder="1" applyAlignment="1">
      <alignment horizontal="center" vertical="center" wrapText="1"/>
    </xf>
    <xf numFmtId="0" fontId="21" fillId="42" borderId="76" xfId="0" applyFont="1" applyFill="1" applyBorder="1" applyAlignment="1">
      <alignment horizontal="center" vertical="center" wrapText="1" shrinkToFit="1"/>
    </xf>
    <xf numFmtId="0" fontId="21" fillId="42" borderId="77" xfId="0" applyFont="1" applyFill="1" applyBorder="1" applyAlignment="1">
      <alignment horizontal="center" vertical="center" wrapText="1" shrinkToFit="1"/>
    </xf>
    <xf numFmtId="0" fontId="21" fillId="42" borderId="78" xfId="0" applyFont="1" applyFill="1" applyBorder="1" applyAlignment="1">
      <alignment horizontal="center" vertical="center" wrapText="1" shrinkToFit="1"/>
    </xf>
    <xf numFmtId="0" fontId="14" fillId="41" borderId="79" xfId="0" applyFont="1" applyFill="1" applyBorder="1" applyAlignment="1">
      <alignment horizontal="center" vertical="center"/>
    </xf>
    <xf numFmtId="0" fontId="14" fillId="41" borderId="80" xfId="0" applyFont="1" applyFill="1" applyBorder="1" applyAlignment="1">
      <alignment horizontal="center" vertical="center"/>
    </xf>
    <xf numFmtId="1" fontId="14" fillId="0" borderId="78" xfId="0" applyNumberFormat="1" applyFont="1" applyBorder="1" applyAlignment="1">
      <alignment horizontal="center" vertical="center"/>
    </xf>
    <xf numFmtId="0" fontId="14" fillId="0" borderId="81" xfId="0" applyFont="1" applyBorder="1" applyAlignment="1">
      <alignment horizontal="center" vertical="center"/>
    </xf>
    <xf numFmtId="0" fontId="14" fillId="0" borderId="82" xfId="0" applyFont="1" applyBorder="1" applyAlignment="1">
      <alignment horizontal="center" vertical="center"/>
    </xf>
    <xf numFmtId="0" fontId="14" fillId="0" borderId="83" xfId="0" applyFont="1" applyBorder="1" applyAlignment="1">
      <alignment horizontal="center" vertical="center"/>
    </xf>
    <xf numFmtId="0" fontId="14" fillId="0" borderId="84" xfId="0" applyFont="1" applyBorder="1" applyAlignment="1">
      <alignment horizontal="center" vertical="center"/>
    </xf>
    <xf numFmtId="0" fontId="21" fillId="0" borderId="85" xfId="0" applyFont="1" applyBorder="1" applyAlignment="1">
      <alignment horizontal="left" vertical="center" wrapText="1"/>
    </xf>
    <xf numFmtId="0" fontId="21" fillId="0" borderId="86" xfId="0" applyFont="1" applyBorder="1" applyAlignment="1">
      <alignment horizontal="center" vertical="center" wrapText="1"/>
    </xf>
    <xf numFmtId="1" fontId="14" fillId="0" borderId="87" xfId="0" applyNumberFormat="1" applyFont="1" applyBorder="1" applyAlignment="1">
      <alignment horizontal="center" vertical="center"/>
    </xf>
    <xf numFmtId="1" fontId="14" fillId="0" borderId="88" xfId="0" applyNumberFormat="1" applyFont="1" applyBorder="1" applyAlignment="1">
      <alignment horizontal="center" vertical="center"/>
    </xf>
    <xf numFmtId="0" fontId="14" fillId="0" borderId="89" xfId="0" applyFont="1" applyBorder="1" applyAlignment="1">
      <alignment horizontal="center" vertical="center"/>
    </xf>
    <xf numFmtId="0" fontId="14" fillId="0" borderId="90" xfId="0" applyFont="1" applyBorder="1" applyAlignment="1">
      <alignment horizontal="center" vertical="center"/>
    </xf>
    <xf numFmtId="0" fontId="14" fillId="0" borderId="91" xfId="0" applyFont="1" applyBorder="1" applyAlignment="1">
      <alignment horizontal="center" vertical="center"/>
    </xf>
    <xf numFmtId="0" fontId="14" fillId="0" borderId="92" xfId="0" applyFont="1" applyBorder="1" applyAlignment="1">
      <alignment horizontal="center" vertical="center"/>
    </xf>
    <xf numFmtId="0" fontId="14" fillId="0" borderId="93" xfId="0" applyFont="1" applyBorder="1" applyAlignment="1">
      <alignment horizontal="center"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21" fillId="54" borderId="29" xfId="0" applyFont="1" applyFill="1" applyBorder="1" applyAlignment="1">
      <alignment horizontal="center" vertical="center" wrapText="1"/>
    </xf>
    <xf numFmtId="0" fontId="21" fillId="0" borderId="29" xfId="0" applyFont="1" applyBorder="1" applyAlignment="1">
      <alignment horizontal="center" vertical="center" wrapText="1"/>
    </xf>
    <xf numFmtId="0" fontId="19" fillId="41" borderId="19" xfId="0" applyFont="1" applyFill="1" applyBorder="1" applyAlignment="1">
      <alignment horizontal="center" vertical="center"/>
    </xf>
    <xf numFmtId="0" fontId="19" fillId="41" borderId="94" xfId="0" applyFont="1" applyFill="1" applyBorder="1" applyAlignment="1">
      <alignment horizontal="center" vertical="center"/>
    </xf>
    <xf numFmtId="0" fontId="19" fillId="41" borderId="18" xfId="0" applyFont="1" applyFill="1" applyBorder="1" applyAlignment="1">
      <alignment horizontal="center" vertical="center"/>
    </xf>
    <xf numFmtId="0" fontId="21" fillId="42" borderId="95" xfId="0" applyFont="1" applyFill="1" applyBorder="1" applyAlignment="1">
      <alignment horizontal="center" vertical="center" wrapText="1" shrinkToFit="1"/>
    </xf>
    <xf numFmtId="0" fontId="21" fillId="42" borderId="96" xfId="0" applyFont="1" applyFill="1" applyBorder="1" applyAlignment="1">
      <alignment horizontal="center" vertical="center" wrapText="1" shrinkToFit="1"/>
    </xf>
    <xf numFmtId="0" fontId="21" fillId="42" borderId="97" xfId="0" applyFont="1" applyFill="1" applyBorder="1" applyAlignment="1">
      <alignment horizontal="center" vertical="center" wrapText="1" shrinkToFit="1"/>
    </xf>
    <xf numFmtId="0" fontId="15" fillId="55" borderId="98" xfId="0" applyFont="1" applyFill="1" applyBorder="1" applyAlignment="1">
      <alignment horizontal="center" vertical="center"/>
    </xf>
    <xf numFmtId="0" fontId="15" fillId="55" borderId="47" xfId="0" applyFont="1" applyFill="1" applyBorder="1" applyAlignment="1">
      <alignment horizontal="center" vertical="center"/>
    </xf>
    <xf numFmtId="0" fontId="15" fillId="55" borderId="48" xfId="0" applyFont="1" applyFill="1" applyBorder="1" applyAlignment="1">
      <alignment horizontal="center" vertical="center"/>
    </xf>
    <xf numFmtId="0" fontId="15" fillId="40" borderId="47" xfId="0" applyFont="1" applyFill="1" applyBorder="1" applyAlignment="1">
      <alignment horizontal="left" vertical="center"/>
    </xf>
    <xf numFmtId="0" fontId="15" fillId="40" borderId="49" xfId="0" applyFont="1" applyFill="1" applyBorder="1" applyAlignment="1">
      <alignment horizontal="left" vertical="center"/>
    </xf>
    <xf numFmtId="0" fontId="22" fillId="42" borderId="86" xfId="0" applyFont="1" applyFill="1" applyBorder="1" applyAlignment="1">
      <alignment horizontal="center" vertical="center" wrapText="1"/>
    </xf>
    <xf numFmtId="0" fontId="21" fillId="42" borderId="26" xfId="0" applyFont="1" applyFill="1" applyBorder="1" applyAlignment="1">
      <alignment horizontal="center" vertical="center" shrinkToFit="1"/>
    </xf>
    <xf numFmtId="0" fontId="15" fillId="47" borderId="19" xfId="0" applyFont="1" applyFill="1" applyBorder="1" applyAlignment="1">
      <alignment horizontal="center" vertical="center" shrinkToFit="1"/>
    </xf>
    <xf numFmtId="0" fontId="21" fillId="42" borderId="99" xfId="0" applyFont="1" applyFill="1" applyBorder="1" applyAlignment="1">
      <alignment horizontal="center" vertical="center" shrinkToFit="1"/>
    </xf>
    <xf numFmtId="0" fontId="21" fillId="42" borderId="100" xfId="0" applyFont="1" applyFill="1" applyBorder="1" applyAlignment="1">
      <alignment horizontal="center" vertical="center" shrinkToFit="1"/>
    </xf>
    <xf numFmtId="0" fontId="21" fillId="42" borderId="101" xfId="0" applyFont="1" applyFill="1" applyBorder="1" applyAlignment="1">
      <alignment horizontal="center" vertical="center" shrinkToFit="1"/>
    </xf>
    <xf numFmtId="0" fontId="21" fillId="42" borderId="102" xfId="0" applyFont="1" applyFill="1" applyBorder="1" applyAlignment="1">
      <alignment horizontal="center" vertical="center" shrinkToFit="1"/>
    </xf>
    <xf numFmtId="0" fontId="21" fillId="42" borderId="103" xfId="0" applyFont="1" applyFill="1" applyBorder="1" applyAlignment="1">
      <alignment horizontal="center" vertical="center" shrinkToFit="1"/>
    </xf>
    <xf numFmtId="0" fontId="21" fillId="42" borderId="25" xfId="0" applyFont="1" applyFill="1" applyBorder="1" applyAlignment="1">
      <alignment horizontal="center" vertical="center" shrinkToFit="1"/>
    </xf>
    <xf numFmtId="0" fontId="21" fillId="42" borderId="86" xfId="0" applyFont="1" applyFill="1" applyBorder="1" applyAlignment="1">
      <alignment horizontal="center" vertical="center" shrinkToFit="1"/>
    </xf>
    <xf numFmtId="0" fontId="21" fillId="42" borderId="85" xfId="0" applyFont="1" applyFill="1" applyBorder="1" applyAlignment="1">
      <alignment horizontal="left" vertical="center" wrapText="1"/>
    </xf>
    <xf numFmtId="0" fontId="21" fillId="0" borderId="86" xfId="0" applyFont="1" applyBorder="1" applyAlignment="1">
      <alignment horizontal="center" vertical="center" wrapText="1" shrinkToFit="1"/>
    </xf>
    <xf numFmtId="0" fontId="21" fillId="0" borderId="85" xfId="0" applyFont="1" applyBorder="1" applyAlignment="1">
      <alignment horizontal="left" vertical="center" wrapText="1" shrinkToFit="1"/>
    </xf>
    <xf numFmtId="0" fontId="21" fillId="0" borderId="104" xfId="0" applyFont="1" applyBorder="1" applyAlignment="1">
      <alignment horizontal="center" vertical="center" wrapText="1"/>
    </xf>
    <xf numFmtId="0" fontId="21" fillId="0" borderId="105" xfId="0" applyFont="1" applyBorder="1" applyAlignment="1">
      <alignment horizontal="center" vertical="center" wrapText="1"/>
    </xf>
    <xf numFmtId="0" fontId="22" fillId="0" borderId="86" xfId="0" applyFont="1" applyBorder="1" applyAlignment="1">
      <alignment horizontal="center" vertical="center" wrapText="1"/>
    </xf>
    <xf numFmtId="0" fontId="14" fillId="41" borderId="106" xfId="0" applyFont="1" applyFill="1" applyBorder="1" applyAlignment="1">
      <alignment horizontal="center" vertical="center"/>
    </xf>
    <xf numFmtId="0" fontId="14" fillId="41" borderId="107" xfId="0" applyFont="1" applyFill="1" applyBorder="1" applyAlignment="1">
      <alignment horizontal="center" vertical="center"/>
    </xf>
    <xf numFmtId="0" fontId="14" fillId="0" borderId="103" xfId="0" applyFont="1" applyBorder="1" applyAlignment="1">
      <alignment horizontal="center" vertical="center"/>
    </xf>
    <xf numFmtId="0" fontId="21" fillId="42" borderId="58" xfId="0" applyFont="1" applyFill="1" applyBorder="1" applyAlignment="1">
      <alignment horizontal="center" vertical="center" shrinkToFit="1"/>
    </xf>
    <xf numFmtId="0" fontId="21" fillId="42" borderId="61" xfId="0" applyFont="1" applyFill="1" applyBorder="1" applyAlignment="1">
      <alignment horizontal="center" vertical="center" shrinkToFit="1"/>
    </xf>
    <xf numFmtId="0" fontId="21" fillId="42" borderId="62" xfId="0" applyFont="1" applyFill="1" applyBorder="1" applyAlignment="1">
      <alignment horizontal="left" vertical="center" wrapText="1"/>
    </xf>
    <xf numFmtId="0" fontId="22" fillId="42" borderId="86" xfId="0" applyFont="1" applyFill="1" applyBorder="1" applyAlignment="1">
      <alignment horizontal="center" vertical="center" shrinkToFit="1"/>
    </xf>
    <xf numFmtId="0" fontId="21" fillId="42" borderId="104" xfId="0" applyFont="1" applyFill="1" applyBorder="1" applyAlignment="1">
      <alignment horizontal="center" vertical="center" wrapText="1" shrinkToFit="1"/>
    </xf>
    <xf numFmtId="0" fontId="21" fillId="42" borderId="105" xfId="0" applyFont="1" applyFill="1" applyBorder="1" applyAlignment="1">
      <alignment horizontal="center" vertical="center" wrapText="1" shrinkToFit="1"/>
    </xf>
    <xf numFmtId="0" fontId="21" fillId="56" borderId="86" xfId="0" applyFont="1" applyFill="1" applyBorder="1" applyAlignment="1">
      <alignment horizontal="center" vertical="center" wrapText="1"/>
    </xf>
    <xf numFmtId="0" fontId="21" fillId="42" borderId="108" xfId="0" applyFont="1" applyFill="1" applyBorder="1" applyAlignment="1">
      <alignment horizontal="center" vertical="center" shrinkToFit="1"/>
    </xf>
    <xf numFmtId="0" fontId="21" fillId="42" borderId="109" xfId="0" applyFont="1" applyFill="1" applyBorder="1" applyAlignment="1">
      <alignment horizontal="center" vertical="center" shrinkToFit="1"/>
    </xf>
    <xf numFmtId="0" fontId="15" fillId="47" borderId="110" xfId="0" applyFont="1" applyFill="1" applyBorder="1" applyAlignment="1">
      <alignment horizontal="center" vertical="center" wrapText="1"/>
    </xf>
    <xf numFmtId="0" fontId="22" fillId="48" borderId="111" xfId="0" applyFont="1" applyFill="1" applyBorder="1" applyAlignment="1">
      <alignment horizontal="center" vertical="center"/>
    </xf>
    <xf numFmtId="0" fontId="22" fillId="48" borderId="112" xfId="0" applyFont="1" applyFill="1" applyBorder="1" applyAlignment="1">
      <alignment horizontal="center" vertical="center"/>
    </xf>
    <xf numFmtId="0" fontId="15" fillId="47" borderId="111" xfId="0" applyFont="1" applyFill="1" applyBorder="1" applyAlignment="1">
      <alignment horizontal="center" vertical="center" wrapText="1"/>
    </xf>
    <xf numFmtId="0" fontId="15" fillId="47" borderId="112" xfId="0" applyFont="1" applyFill="1" applyBorder="1" applyAlignment="1">
      <alignment horizontal="center" vertical="center" wrapText="1"/>
    </xf>
    <xf numFmtId="0" fontId="21" fillId="48" borderId="110" xfId="0" applyFont="1" applyFill="1" applyBorder="1" applyAlignment="1">
      <alignment horizontal="center" vertical="center" shrinkToFit="1"/>
    </xf>
    <xf numFmtId="0" fontId="21" fillId="48" borderId="113" xfId="0" applyFont="1" applyFill="1" applyBorder="1" applyAlignment="1">
      <alignment horizontal="center" vertical="center" shrinkToFit="1"/>
    </xf>
    <xf numFmtId="0" fontId="21" fillId="48" borderId="114" xfId="0" applyFont="1" applyFill="1" applyBorder="1" applyAlignment="1">
      <alignment horizontal="center" vertical="center" shrinkToFit="1"/>
    </xf>
    <xf numFmtId="0" fontId="21" fillId="48" borderId="28" xfId="0" applyFont="1" applyFill="1" applyBorder="1" applyAlignment="1">
      <alignment horizontal="center" vertical="center" shrinkToFit="1"/>
    </xf>
    <xf numFmtId="0" fontId="20" fillId="47" borderId="19" xfId="0" applyFont="1" applyFill="1" applyBorder="1" applyAlignment="1">
      <alignment horizontal="center" vertical="center" shrinkToFit="1"/>
    </xf>
    <xf numFmtId="0" fontId="21" fillId="42" borderId="115" xfId="0" applyFont="1" applyFill="1" applyBorder="1" applyAlignment="1">
      <alignment horizontal="center" vertical="center" shrinkToFit="1"/>
    </xf>
    <xf numFmtId="0" fontId="21" fillId="42" borderId="116" xfId="0" applyFont="1" applyFill="1" applyBorder="1" applyAlignment="1">
      <alignment horizontal="center" vertical="center" shrinkToFit="1"/>
    </xf>
    <xf numFmtId="0" fontId="21" fillId="0" borderId="59" xfId="0" applyFont="1" applyBorder="1" applyAlignment="1">
      <alignment horizontal="left" vertical="center" wrapText="1"/>
    </xf>
    <xf numFmtId="0" fontId="21" fillId="42" borderId="86" xfId="0" applyFont="1" applyFill="1" applyBorder="1" applyAlignment="1">
      <alignment horizontal="center" vertical="center" wrapText="1" shrinkToFit="1"/>
    </xf>
    <xf numFmtId="0" fontId="21" fillId="42" borderId="85" xfId="0" applyFont="1" applyFill="1" applyBorder="1" applyAlignment="1">
      <alignment horizontal="left" vertical="center" wrapText="1" shrinkToFit="1"/>
    </xf>
    <xf numFmtId="0" fontId="14" fillId="41" borderId="117" xfId="0" applyFont="1" applyFill="1" applyBorder="1" applyAlignment="1">
      <alignment horizontal="center" vertical="center"/>
    </xf>
    <xf numFmtId="0" fontId="14" fillId="0" borderId="86" xfId="0" applyFont="1" applyBorder="1" applyAlignment="1">
      <alignment horizontal="center" vertical="center"/>
    </xf>
    <xf numFmtId="0" fontId="14" fillId="0" borderId="85" xfId="0" applyFont="1" applyBorder="1" applyAlignment="1">
      <alignment horizontal="center" vertical="center"/>
    </xf>
    <xf numFmtId="0" fontId="21" fillId="0" borderId="118" xfId="0" applyFont="1" applyBorder="1" applyAlignment="1">
      <alignment horizontal="center" vertical="center" wrapText="1"/>
    </xf>
    <xf numFmtId="0" fontId="22" fillId="42" borderId="61" xfId="0" applyFont="1" applyFill="1" applyBorder="1" applyAlignment="1">
      <alignment horizontal="center" vertical="center" shrinkToFit="1"/>
    </xf>
    <xf numFmtId="0" fontId="14" fillId="0" borderId="75" xfId="0" applyFont="1" applyBorder="1" applyAlignment="1">
      <alignment horizontal="center" vertical="center"/>
    </xf>
    <xf numFmtId="0" fontId="14" fillId="0" borderId="119" xfId="0" applyFont="1" applyBorder="1" applyAlignment="1">
      <alignment horizontal="center" vertical="center"/>
    </xf>
    <xf numFmtId="0" fontId="14" fillId="41" borderId="120" xfId="0" applyFont="1" applyFill="1" applyBorder="1" applyAlignment="1">
      <alignment horizontal="center" vertical="center"/>
    </xf>
    <xf numFmtId="0" fontId="14" fillId="0" borderId="78" xfId="0" applyFont="1" applyBorder="1" applyAlignment="1">
      <alignment horizontal="center" vertical="center"/>
    </xf>
    <xf numFmtId="0" fontId="21" fillId="42" borderId="121" xfId="0" applyFont="1" applyFill="1" applyBorder="1" applyAlignment="1">
      <alignment horizontal="center" vertical="center" shrinkToFit="1"/>
    </xf>
    <xf numFmtId="0" fontId="21" fillId="42" borderId="122" xfId="0" applyFont="1" applyFill="1" applyBorder="1" applyAlignment="1">
      <alignment horizontal="center" vertical="center" shrinkToFit="1"/>
    </xf>
    <xf numFmtId="0" fontId="14" fillId="41" borderId="28" xfId="0" applyFont="1" applyFill="1" applyBorder="1" applyAlignment="1">
      <alignment horizontal="center" vertical="center"/>
    </xf>
    <xf numFmtId="0" fontId="14" fillId="41" borderId="123" xfId="0" applyFont="1" applyFill="1" applyBorder="1" applyAlignment="1">
      <alignment horizontal="center" vertical="center"/>
    </xf>
    <xf numFmtId="0" fontId="20" fillId="47" borderId="63" xfId="0" applyFont="1" applyFill="1" applyBorder="1" applyAlignment="1">
      <alignment horizontal="center" vertical="center" wrapText="1" shrinkToFit="1"/>
    </xf>
    <xf numFmtId="0" fontId="20" fillId="47" borderId="64" xfId="0" applyFont="1" applyFill="1" applyBorder="1" applyAlignment="1">
      <alignment horizontal="center" vertical="center" shrinkToFit="1"/>
    </xf>
    <xf numFmtId="0" fontId="20" fillId="47" borderId="65" xfId="0" applyFont="1" applyFill="1" applyBorder="1" applyAlignment="1">
      <alignment horizontal="center" vertical="center" shrinkToFit="1"/>
    </xf>
    <xf numFmtId="0" fontId="14" fillId="41" borderId="124" xfId="0" applyFont="1" applyFill="1" applyBorder="1" applyAlignment="1">
      <alignment horizontal="center" vertical="center"/>
    </xf>
    <xf numFmtId="0" fontId="14" fillId="47" borderId="111" xfId="0" applyFont="1" applyFill="1" applyBorder="1" applyAlignment="1">
      <alignment horizontal="center" vertical="center" wrapText="1"/>
    </xf>
    <xf numFmtId="0" fontId="14" fillId="47" borderId="125" xfId="0" applyFont="1" applyFill="1" applyBorder="1" applyAlignment="1">
      <alignment horizontal="center" vertical="center" wrapText="1"/>
    </xf>
    <xf numFmtId="0" fontId="15" fillId="48" borderId="75" xfId="0" applyFont="1" applyFill="1" applyBorder="1" applyAlignment="1">
      <alignment horizontal="center" vertical="center" wrapText="1"/>
    </xf>
    <xf numFmtId="0" fontId="15" fillId="41" borderId="126" xfId="0" applyFont="1" applyFill="1" applyBorder="1" applyAlignment="1">
      <alignment horizontal="center" vertical="center"/>
    </xf>
    <xf numFmtId="0" fontId="15" fillId="0" borderId="124" xfId="0" applyFont="1" applyBorder="1" applyAlignment="1">
      <alignment horizontal="center" vertical="center"/>
    </xf>
    <xf numFmtId="0" fontId="19" fillId="47" borderId="17" xfId="0" applyFont="1" applyFill="1" applyBorder="1" applyAlignment="1">
      <alignment horizontal="center" vertical="center" shrinkToFit="1"/>
    </xf>
    <xf numFmtId="0" fontId="19" fillId="51" borderId="127" xfId="0" applyFont="1" applyFill="1" applyBorder="1" applyAlignment="1">
      <alignment horizontal="center" vertical="center"/>
    </xf>
    <xf numFmtId="0" fontId="19" fillId="51" borderId="128" xfId="0" applyFont="1" applyFill="1" applyBorder="1" applyAlignment="1">
      <alignment horizontal="center" vertical="center"/>
    </xf>
    <xf numFmtId="0" fontId="15" fillId="41" borderId="120" xfId="0" applyFont="1" applyFill="1" applyBorder="1" applyAlignment="1">
      <alignment horizontal="center" vertical="center"/>
    </xf>
    <xf numFmtId="0" fontId="15" fillId="0" borderId="117" xfId="0" applyFont="1" applyBorder="1" applyAlignment="1">
      <alignment horizontal="center" vertical="center"/>
    </xf>
    <xf numFmtId="0" fontId="14" fillId="41" borderId="18" xfId="0" applyFont="1" applyFill="1" applyBorder="1" applyAlignment="1">
      <alignment horizontal="center" vertical="center"/>
    </xf>
    <xf numFmtId="0" fontId="15" fillId="41" borderId="107" xfId="0" applyFont="1" applyFill="1" applyBorder="1" applyAlignment="1">
      <alignment horizontal="center" vertical="center"/>
    </xf>
    <xf numFmtId="0" fontId="15" fillId="0" borderId="129" xfId="0" applyFont="1" applyBorder="1" applyAlignment="1">
      <alignment horizontal="center" vertical="center"/>
    </xf>
    <xf numFmtId="0" fontId="14" fillId="0" borderId="18" xfId="0" applyFont="1" applyBorder="1" applyAlignment="1">
      <alignment horizontal="center" vertical="center"/>
    </xf>
    <xf numFmtId="0" fontId="18" fillId="51" borderId="130" xfId="0" applyFont="1" applyFill="1" applyBorder="1" applyAlignment="1">
      <alignment horizontal="center" vertical="center" wrapText="1"/>
    </xf>
    <xf numFmtId="0" fontId="18" fillId="51" borderId="128" xfId="0" applyFont="1" applyFill="1" applyBorder="1" applyAlignment="1">
      <alignment horizontal="center" vertical="center"/>
    </xf>
    <xf numFmtId="0" fontId="19" fillId="47" borderId="115" xfId="0" applyFont="1" applyFill="1" applyBorder="1" applyAlignment="1">
      <alignment horizontal="center" vertical="center"/>
    </xf>
    <xf numFmtId="0" fontId="19" fillId="47" borderId="116" xfId="0" applyFont="1" applyFill="1" applyBorder="1" applyAlignment="1">
      <alignment horizontal="center" vertical="center"/>
    </xf>
    <xf numFmtId="0" fontId="16" fillId="0" borderId="121" xfId="0" applyFont="1" applyBorder="1" applyAlignment="1">
      <alignment horizontal="center" vertical="center"/>
    </xf>
    <xf numFmtId="0" fontId="16" fillId="0" borderId="122" xfId="0" applyFont="1" applyBorder="1" applyAlignment="1">
      <alignment horizontal="center" vertical="center"/>
    </xf>
    <xf numFmtId="0" fontId="16" fillId="0" borderId="131" xfId="0" applyFont="1" applyBorder="1" applyAlignment="1">
      <alignment horizontal="center" vertical="center"/>
    </xf>
    <xf numFmtId="0" fontId="17" fillId="47" borderId="63" xfId="0" applyFont="1" applyFill="1" applyBorder="1" applyAlignment="1">
      <alignment horizontal="center" vertical="center" wrapText="1" shrinkToFit="1"/>
    </xf>
    <xf numFmtId="0" fontId="17" fillId="47" borderId="64" xfId="0" applyFont="1" applyFill="1" applyBorder="1" applyAlignment="1">
      <alignment horizontal="center" vertical="center" wrapText="1" shrinkToFit="1"/>
    </xf>
    <xf numFmtId="0" fontId="17" fillId="47" borderId="65" xfId="0" applyFont="1" applyFill="1" applyBorder="1" applyAlignment="1">
      <alignment horizontal="center" vertical="center" wrapText="1" shrinkToFit="1"/>
    </xf>
    <xf numFmtId="0" fontId="13" fillId="57" borderId="70" xfId="0" applyFont="1" applyFill="1" applyBorder="1" applyAlignment="1">
      <alignment horizontal="center" vertical="center"/>
    </xf>
    <xf numFmtId="0" fontId="13" fillId="57" borderId="74" xfId="0" applyFont="1" applyFill="1" applyBorder="1" applyAlignment="1">
      <alignment horizontal="center" vertical="center"/>
    </xf>
    <xf numFmtId="0" fontId="13" fillId="57" borderId="67" xfId="0" applyFont="1" applyFill="1" applyBorder="1" applyAlignment="1">
      <alignment horizontal="center" vertical="center"/>
    </xf>
    <xf numFmtId="0" fontId="13" fillId="57" borderId="132" xfId="0" applyFont="1" applyFill="1" applyBorder="1" applyAlignment="1">
      <alignment horizontal="center" vertical="center"/>
    </xf>
    <xf numFmtId="0" fontId="13" fillId="57" borderId="0" xfId="0" applyFont="1" applyFill="1" applyBorder="1" applyAlignment="1">
      <alignment horizontal="center" vertical="center"/>
    </xf>
    <xf numFmtId="0" fontId="13" fillId="57" borderId="69" xfId="0" applyFont="1" applyFill="1" applyBorder="1" applyAlignment="1">
      <alignment horizontal="center" vertical="center"/>
    </xf>
    <xf numFmtId="0" fontId="13" fillId="57" borderId="71" xfId="0" applyFont="1" applyFill="1" applyBorder="1" applyAlignment="1">
      <alignment horizontal="center" vertical="center"/>
    </xf>
    <xf numFmtId="0" fontId="13" fillId="57" borderId="49" xfId="0" applyFont="1" applyFill="1" applyBorder="1" applyAlignment="1">
      <alignment horizontal="center" vertical="center"/>
    </xf>
    <xf numFmtId="0" fontId="13" fillId="57" borderId="50" xfId="0" applyFont="1" applyFill="1" applyBorder="1" applyAlignment="1">
      <alignment horizontal="center" vertical="center"/>
    </xf>
    <xf numFmtId="0" fontId="19" fillId="51" borderId="115" xfId="0" applyFont="1" applyFill="1" applyBorder="1" applyAlignment="1">
      <alignment horizontal="center" vertical="center"/>
    </xf>
    <xf numFmtId="0" fontId="19" fillId="51" borderId="116" xfId="0" applyFont="1" applyFill="1" applyBorder="1" applyAlignment="1">
      <alignment horizontal="center" vertical="center"/>
    </xf>
    <xf numFmtId="0" fontId="13" fillId="48" borderId="121" xfId="0" applyFont="1" applyFill="1" applyBorder="1" applyAlignment="1">
      <alignment horizontal="center" vertical="center"/>
    </xf>
    <xf numFmtId="0" fontId="13" fillId="48" borderId="133" xfId="0" applyFont="1" applyFill="1" applyBorder="1" applyAlignment="1">
      <alignment horizontal="center" vertical="center"/>
    </xf>
    <xf numFmtId="0" fontId="14" fillId="41" borderId="126" xfId="0" applyFont="1" applyFill="1" applyBorder="1" applyAlignment="1">
      <alignment horizontal="center" vertical="center"/>
    </xf>
    <xf numFmtId="0" fontId="14" fillId="0" borderId="134" xfId="0" applyFont="1" applyBorder="1" applyAlignment="1">
      <alignment horizontal="center" vertical="center"/>
    </xf>
    <xf numFmtId="0" fontId="0" fillId="42" borderId="21" xfId="0" applyFont="1" applyFill="1" applyBorder="1" applyAlignment="1">
      <alignment horizontal="center" vertical="center" shrinkToFit="1"/>
    </xf>
    <xf numFmtId="0" fontId="0" fillId="42" borderId="20" xfId="0" applyFont="1" applyFill="1" applyBorder="1" applyAlignment="1">
      <alignment horizontal="center" vertical="center" shrinkToFit="1"/>
    </xf>
    <xf numFmtId="0" fontId="0" fillId="42" borderId="23" xfId="0" applyFont="1" applyFill="1" applyBorder="1" applyAlignment="1">
      <alignment horizontal="center" vertical="center" shrinkToFit="1"/>
    </xf>
    <xf numFmtId="0" fontId="0" fillId="42" borderId="22" xfId="0" applyFont="1" applyFill="1" applyBorder="1" applyAlignment="1">
      <alignment horizontal="center" vertical="center" shrinkToFit="1"/>
    </xf>
    <xf numFmtId="0" fontId="2" fillId="58" borderId="135" xfId="0" applyFont="1" applyFill="1" applyBorder="1" applyAlignment="1">
      <alignment horizontal="center" vertical="center" shrinkToFit="1"/>
    </xf>
    <xf numFmtId="0" fontId="2" fillId="58" borderId="136" xfId="0" applyFont="1" applyFill="1" applyBorder="1" applyAlignment="1">
      <alignment horizontal="center" vertical="center" shrinkToFit="1"/>
    </xf>
    <xf numFmtId="0" fontId="2" fillId="58" borderId="137" xfId="0" applyFont="1" applyFill="1" applyBorder="1" applyAlignment="1">
      <alignment horizontal="center" vertical="center" shrinkToFit="1"/>
    </xf>
    <xf numFmtId="0" fontId="2" fillId="58" borderId="138" xfId="0" applyFont="1" applyFill="1" applyBorder="1" applyAlignment="1">
      <alignment horizontal="center" vertical="center" shrinkToFit="1"/>
    </xf>
    <xf numFmtId="0" fontId="2" fillId="58" borderId="139" xfId="0" applyFont="1" applyFill="1" applyBorder="1" applyAlignment="1">
      <alignment horizontal="center" vertical="center" shrinkToFit="1"/>
    </xf>
    <xf numFmtId="0" fontId="7" fillId="0" borderId="140" xfId="0" applyFont="1" applyBorder="1" applyAlignment="1">
      <alignment horizontal="center" vertical="center" shrinkToFit="1"/>
    </xf>
    <xf numFmtId="0" fontId="0" fillId="42" borderId="141" xfId="0" applyFont="1" applyFill="1" applyBorder="1" applyAlignment="1">
      <alignment horizontal="center" vertical="center" shrinkToFit="1"/>
    </xf>
    <xf numFmtId="0" fontId="0" fillId="42" borderId="142" xfId="0" applyFont="1" applyFill="1" applyBorder="1" applyAlignment="1">
      <alignment horizontal="center" vertical="center" shrinkToFit="1"/>
    </xf>
    <xf numFmtId="0" fontId="0" fillId="42" borderId="143" xfId="0" applyFont="1" applyFill="1" applyBorder="1" applyAlignment="1">
      <alignment horizontal="center" vertical="center" shrinkToFit="1"/>
    </xf>
    <xf numFmtId="0" fontId="0" fillId="42" borderId="144" xfId="0" applyFont="1" applyFill="1" applyBorder="1" applyAlignment="1">
      <alignment horizontal="center" vertical="center" shrinkToFit="1"/>
    </xf>
    <xf numFmtId="0" fontId="0" fillId="42" borderId="145" xfId="0" applyFont="1" applyFill="1" applyBorder="1" applyAlignment="1">
      <alignment horizontal="center" vertical="center" shrinkToFit="1"/>
    </xf>
    <xf numFmtId="0" fontId="0" fillId="42" borderId="146" xfId="0" applyFont="1" applyFill="1" applyBorder="1" applyAlignment="1">
      <alignment horizontal="center" vertical="center" shrinkToFit="1"/>
    </xf>
    <xf numFmtId="0" fontId="0" fillId="42" borderId="71" xfId="0" applyFont="1" applyFill="1" applyBorder="1" applyAlignment="1">
      <alignment horizontal="center" vertical="center" shrinkToFit="1"/>
    </xf>
    <xf numFmtId="0" fontId="0" fillId="42" borderId="49" xfId="0" applyFont="1" applyFill="1" applyBorder="1" applyAlignment="1">
      <alignment horizontal="center" vertical="center" shrinkToFit="1"/>
    </xf>
    <xf numFmtId="0" fontId="0" fillId="42" borderId="50" xfId="0" applyFont="1" applyFill="1" applyBorder="1" applyAlignment="1">
      <alignment horizontal="center" vertical="center" shrinkToFit="1"/>
    </xf>
    <xf numFmtId="0" fontId="6" fillId="38" borderId="147" xfId="0" applyFont="1" applyFill="1" applyBorder="1" applyAlignment="1">
      <alignment horizontal="center"/>
    </xf>
    <xf numFmtId="0" fontId="6" fillId="38" borderId="148" xfId="0" applyFont="1" applyFill="1" applyBorder="1" applyAlignment="1">
      <alignment horizontal="center"/>
    </xf>
    <xf numFmtId="0" fontId="8" fillId="34" borderId="149" xfId="0" applyFont="1" applyFill="1" applyBorder="1" applyAlignment="1">
      <alignment horizontal="center" vertical="center" shrinkToFit="1"/>
    </xf>
    <xf numFmtId="0" fontId="8" fillId="0" borderId="150" xfId="0" applyFont="1" applyFill="1" applyBorder="1" applyAlignment="1">
      <alignment horizontal="center" vertical="center" shrinkToFit="1"/>
    </xf>
    <xf numFmtId="0" fontId="8" fillId="0" borderId="151" xfId="0" applyFont="1" applyFill="1" applyBorder="1" applyAlignment="1">
      <alignment horizontal="center" vertical="center" shrinkToFit="1"/>
    </xf>
    <xf numFmtId="0" fontId="7" fillId="0" borderId="152" xfId="0" applyFont="1" applyBorder="1" applyAlignment="1">
      <alignment horizontal="center" vertical="center" shrinkToFit="1"/>
    </xf>
    <xf numFmtId="0" fontId="7" fillId="0" borderId="40" xfId="0" applyFont="1" applyBorder="1" applyAlignment="1">
      <alignment horizontal="center" vertical="center" shrinkToFit="1"/>
    </xf>
    <xf numFmtId="0" fontId="2" fillId="46" borderId="153" xfId="0" applyFont="1" applyFill="1" applyBorder="1" applyAlignment="1">
      <alignment horizontal="center"/>
    </xf>
    <xf numFmtId="0" fontId="2" fillId="46" borderId="154" xfId="0" applyFont="1" applyFill="1" applyBorder="1" applyAlignment="1">
      <alignment horizontal="center"/>
    </xf>
    <xf numFmtId="0" fontId="2" fillId="46" borderId="155" xfId="0" applyFont="1" applyFill="1" applyBorder="1" applyAlignment="1">
      <alignment horizontal="center"/>
    </xf>
    <xf numFmtId="0" fontId="0" fillId="0" borderId="10" xfId="0" applyBorder="1" applyAlignment="1">
      <alignment horizontal="center" vertical="center"/>
    </xf>
    <xf numFmtId="0" fontId="11" fillId="37" borderId="156" xfId="0" applyFont="1" applyFill="1" applyBorder="1" applyAlignment="1">
      <alignment horizontal="center"/>
    </xf>
    <xf numFmtId="0" fontId="11" fillId="37" borderId="157" xfId="0" applyFont="1" applyFill="1" applyBorder="1" applyAlignment="1">
      <alignment horizontal="center"/>
    </xf>
    <xf numFmtId="0" fontId="10" fillId="36" borderId="12" xfId="0" applyFont="1" applyFill="1" applyBorder="1" applyAlignment="1">
      <alignment horizontal="center"/>
    </xf>
    <xf numFmtId="0" fontId="10" fillId="37" borderId="10" xfId="0" applyFont="1" applyFill="1" applyBorder="1" applyAlignment="1">
      <alignment horizontal="center"/>
    </xf>
    <xf numFmtId="0" fontId="2" fillId="46" borderId="158" xfId="0" applyFont="1" applyFill="1" applyBorder="1" applyAlignment="1">
      <alignment horizontal="center"/>
    </xf>
    <xf numFmtId="0" fontId="10" fillId="37" borderId="159" xfId="0" applyFont="1" applyFill="1" applyBorder="1" applyAlignment="1">
      <alignment horizontal="center"/>
    </xf>
    <xf numFmtId="0" fontId="3" fillId="37" borderId="160" xfId="0" applyFont="1" applyFill="1" applyBorder="1" applyAlignment="1">
      <alignment horizontal="center"/>
    </xf>
    <xf numFmtId="0" fontId="11" fillId="37" borderId="161" xfId="0" applyFont="1" applyFill="1" applyBorder="1" applyAlignment="1">
      <alignment horizontal="center"/>
    </xf>
    <xf numFmtId="0" fontId="10" fillId="37" borderId="162" xfId="0" applyFont="1" applyFill="1" applyBorder="1" applyAlignment="1">
      <alignment horizontal="center"/>
    </xf>
    <xf numFmtId="0" fontId="11" fillId="37" borderId="163" xfId="0" applyFont="1" applyFill="1" applyBorder="1" applyAlignment="1">
      <alignment horizontal="center"/>
    </xf>
    <xf numFmtId="0" fontId="2" fillId="35" borderId="58" xfId="0" applyFont="1" applyFill="1" applyBorder="1" applyAlignment="1">
      <alignment horizontal="center"/>
    </xf>
    <xf numFmtId="0" fontId="2" fillId="35" borderId="164" xfId="0" applyFont="1" applyFill="1" applyBorder="1" applyAlignment="1">
      <alignment horizontal="center"/>
    </xf>
    <xf numFmtId="0" fontId="2" fillId="35" borderId="165" xfId="0" applyFont="1" applyFill="1" applyBorder="1" applyAlignment="1">
      <alignment horizontal="center"/>
    </xf>
    <xf numFmtId="0" fontId="2" fillId="35" borderId="166" xfId="0" applyFont="1" applyFill="1" applyBorder="1" applyAlignment="1">
      <alignment horizontal="center"/>
    </xf>
    <xf numFmtId="0" fontId="2" fillId="35" borderId="167" xfId="0" applyFont="1" applyFill="1" applyBorder="1" applyAlignment="1">
      <alignment horizontal="center"/>
    </xf>
    <xf numFmtId="0" fontId="6" fillId="0" borderId="10" xfId="0" applyFont="1" applyBorder="1" applyAlignment="1">
      <alignment horizontal="center" vertical="center" shrinkToFit="1"/>
    </xf>
    <xf numFmtId="0" fontId="3" fillId="0" borderId="168" xfId="0" applyNumberFormat="1" applyFont="1" applyBorder="1" applyAlignment="1">
      <alignment horizontal="center" vertical="center" shrinkToFit="1"/>
    </xf>
    <xf numFmtId="0" fontId="3" fillId="0" borderId="31" xfId="0" applyNumberFormat="1" applyFont="1" applyBorder="1" applyAlignment="1">
      <alignment horizontal="center" vertical="center" shrinkToFit="1"/>
    </xf>
    <xf numFmtId="0" fontId="3" fillId="0" borderId="169" xfId="0" applyNumberFormat="1" applyFont="1" applyBorder="1" applyAlignment="1">
      <alignment horizontal="center" vertical="center" shrinkToFit="1"/>
    </xf>
    <xf numFmtId="0" fontId="3" fillId="0" borderId="43" xfId="0" applyNumberFormat="1" applyFont="1" applyBorder="1" applyAlignment="1">
      <alignment horizontal="center" vertical="center" shrinkToFit="1"/>
    </xf>
    <xf numFmtId="0" fontId="6" fillId="36" borderId="170" xfId="0" applyFont="1" applyFill="1" applyBorder="1" applyAlignment="1">
      <alignment horizontal="center" vertical="center" shrinkToFit="1"/>
    </xf>
    <xf numFmtId="0" fontId="6" fillId="36" borderId="171" xfId="0" applyFont="1" applyFill="1" applyBorder="1" applyAlignment="1">
      <alignment horizontal="center" vertical="center" shrinkToFit="1"/>
    </xf>
    <xf numFmtId="0" fontId="4" fillId="0" borderId="172" xfId="0" applyFont="1" applyBorder="1" applyAlignment="1">
      <alignment horizontal="center" vertical="center" shrinkToFit="1"/>
    </xf>
    <xf numFmtId="0" fontId="4" fillId="0" borderId="173" xfId="0" applyFont="1" applyBorder="1" applyAlignment="1">
      <alignment horizontal="center" vertical="center" shrinkToFit="1"/>
    </xf>
    <xf numFmtId="0" fontId="0" fillId="0" borderId="17" xfId="0" applyFont="1" applyBorder="1" applyAlignment="1">
      <alignment vertical="top" wrapText="1"/>
    </xf>
    <xf numFmtId="0" fontId="0" fillId="0" borderId="111" xfId="0" applyFont="1" applyBorder="1" applyAlignment="1">
      <alignment vertical="top" wrapText="1"/>
    </xf>
    <xf numFmtId="0" fontId="6" fillId="39" borderId="115" xfId="0" applyFont="1" applyFill="1" applyBorder="1" applyAlignment="1">
      <alignment horizontal="center" vertical="center"/>
    </xf>
    <xf numFmtId="0" fontId="6" fillId="39" borderId="121" xfId="0" applyFont="1" applyFill="1" applyBorder="1" applyAlignment="1">
      <alignment horizontal="center" vertical="center"/>
    </xf>
    <xf numFmtId="0" fontId="6" fillId="39" borderId="174" xfId="0" applyFont="1" applyFill="1" applyBorder="1" applyAlignment="1">
      <alignment horizontal="center" vertical="center"/>
    </xf>
    <xf numFmtId="0" fontId="6" fillId="39" borderId="175" xfId="0" applyFont="1" applyFill="1" applyBorder="1" applyAlignment="1">
      <alignment horizontal="center" vertical="center"/>
    </xf>
    <xf numFmtId="0" fontId="6" fillId="39" borderId="176" xfId="0" applyFont="1" applyFill="1" applyBorder="1" applyAlignment="1">
      <alignment horizontal="center"/>
    </xf>
    <xf numFmtId="0" fontId="6" fillId="39" borderId="15" xfId="0" applyFont="1" applyFill="1" applyBorder="1" applyAlignment="1">
      <alignment horizontal="center"/>
    </xf>
    <xf numFmtId="0" fontId="3" fillId="0" borderId="177" xfId="0" applyNumberFormat="1" applyFont="1" applyBorder="1" applyAlignment="1">
      <alignment horizontal="center" vertical="center" shrinkToFit="1"/>
    </xf>
    <xf numFmtId="0" fontId="3" fillId="0" borderId="55" xfId="0" applyNumberFormat="1" applyFont="1" applyBorder="1" applyAlignment="1">
      <alignment horizontal="center" vertical="center" shrinkToFit="1"/>
    </xf>
    <xf numFmtId="0" fontId="13" fillId="57" borderId="70" xfId="0" applyFont="1" applyFill="1" applyBorder="1" applyAlignment="1">
      <alignment horizontal="center"/>
    </xf>
    <xf numFmtId="0" fontId="13" fillId="57" borderId="74" xfId="0" applyFont="1" applyFill="1" applyBorder="1" applyAlignment="1">
      <alignment horizontal="center"/>
    </xf>
    <xf numFmtId="0" fontId="13" fillId="57" borderId="67" xfId="0" applyFont="1" applyFill="1" applyBorder="1" applyAlignment="1">
      <alignment horizontal="center"/>
    </xf>
    <xf numFmtId="0" fontId="13" fillId="57" borderId="132" xfId="0" applyFont="1" applyFill="1" applyBorder="1" applyAlignment="1">
      <alignment horizontal="center"/>
    </xf>
    <xf numFmtId="0" fontId="13" fillId="57" borderId="0" xfId="0" applyFont="1" applyFill="1" applyBorder="1" applyAlignment="1">
      <alignment horizontal="center"/>
    </xf>
    <xf numFmtId="0" fontId="13" fillId="57" borderId="69" xfId="0" applyFont="1" applyFill="1" applyBorder="1" applyAlignment="1">
      <alignment horizontal="center"/>
    </xf>
    <xf numFmtId="0" fontId="13" fillId="57" borderId="71" xfId="0" applyFont="1" applyFill="1" applyBorder="1" applyAlignment="1">
      <alignment horizontal="center"/>
    </xf>
    <xf numFmtId="0" fontId="13" fillId="57" borderId="49" xfId="0" applyFont="1" applyFill="1" applyBorder="1" applyAlignment="1">
      <alignment horizontal="center"/>
    </xf>
    <xf numFmtId="0" fontId="13" fillId="57" borderId="50" xfId="0" applyFont="1" applyFill="1" applyBorder="1" applyAlignment="1">
      <alignment horizontal="center"/>
    </xf>
    <xf numFmtId="0" fontId="22" fillId="48" borderId="17" xfId="0" applyFont="1" applyFill="1" applyBorder="1" applyAlignment="1">
      <alignment horizontal="center" vertical="center"/>
    </xf>
    <xf numFmtId="0" fontId="15" fillId="47" borderId="17" xfId="0" applyFont="1" applyFill="1" applyBorder="1" applyAlignment="1">
      <alignment horizontal="center" vertical="center" wrapText="1"/>
    </xf>
    <xf numFmtId="0" fontId="21" fillId="48" borderId="178" xfId="0" applyFont="1" applyFill="1" applyBorder="1" applyAlignment="1">
      <alignment horizontal="center" vertical="center" shrinkToFit="1"/>
    </xf>
    <xf numFmtId="0" fontId="21" fillId="48" borderId="123" xfId="0" applyFont="1" applyFill="1" applyBorder="1" applyAlignment="1">
      <alignment horizontal="center" vertical="center" shrinkToFit="1"/>
    </xf>
    <xf numFmtId="0" fontId="21" fillId="42" borderId="179" xfId="0" applyFont="1" applyFill="1" applyBorder="1" applyAlignment="1">
      <alignment horizontal="center" vertical="center" shrinkToFit="1"/>
    </xf>
    <xf numFmtId="0" fontId="21" fillId="42" borderId="76" xfId="0" applyFont="1" applyFill="1" applyBorder="1" applyAlignment="1">
      <alignment horizontal="left" vertical="center" wrapText="1" shrinkToFit="1"/>
    </xf>
    <xf numFmtId="0" fontId="21" fillId="42" borderId="77" xfId="0" applyFont="1" applyFill="1" applyBorder="1" applyAlignment="1">
      <alignment horizontal="left" vertical="center" wrapText="1" shrinkToFit="1"/>
    </xf>
    <xf numFmtId="0" fontId="21" fillId="42" borderId="78" xfId="0" applyFont="1" applyFill="1" applyBorder="1" applyAlignment="1">
      <alignment horizontal="left" vertical="center" wrapText="1" shrinkToFit="1"/>
    </xf>
    <xf numFmtId="0" fontId="21" fillId="0" borderId="110" xfId="0" applyFont="1" applyBorder="1" applyAlignment="1">
      <alignment vertical="top" wrapText="1"/>
    </xf>
    <xf numFmtId="0" fontId="21" fillId="0" borderId="180" xfId="0" applyFont="1" applyBorder="1" applyAlignment="1">
      <alignment vertical="top" wrapText="1"/>
    </xf>
    <xf numFmtId="0" fontId="21" fillId="0" borderId="113" xfId="0" applyFont="1" applyBorder="1" applyAlignment="1">
      <alignment vertical="top" wrapText="1"/>
    </xf>
    <xf numFmtId="0" fontId="21" fillId="0" borderId="114" xfId="0" applyFont="1" applyBorder="1" applyAlignment="1">
      <alignment vertical="top" wrapText="1"/>
    </xf>
    <xf numFmtId="0" fontId="21" fillId="0" borderId="0" xfId="0" applyFont="1" applyBorder="1" applyAlignment="1">
      <alignment vertical="top" wrapText="1"/>
    </xf>
    <xf numFmtId="0" fontId="21" fillId="0" borderId="28" xfId="0" applyFont="1" applyBorder="1" applyAlignment="1">
      <alignment vertical="top" wrapText="1"/>
    </xf>
    <xf numFmtId="0" fontId="21" fillId="0" borderId="178" xfId="0" applyFont="1" applyBorder="1" applyAlignment="1">
      <alignment vertical="top" wrapText="1"/>
    </xf>
    <xf numFmtId="0" fontId="21" fillId="0" borderId="181" xfId="0" applyFont="1" applyBorder="1" applyAlignment="1">
      <alignment vertical="top" wrapText="1"/>
    </xf>
    <xf numFmtId="0" fontId="21" fillId="0" borderId="123" xfId="0" applyFont="1" applyBorder="1" applyAlignment="1">
      <alignment vertical="top" wrapText="1"/>
    </xf>
    <xf numFmtId="0" fontId="21" fillId="42" borderId="95" xfId="0" applyFont="1" applyFill="1" applyBorder="1" applyAlignment="1">
      <alignment horizontal="left" vertical="center" wrapText="1" shrinkToFit="1"/>
    </xf>
    <xf numFmtId="0" fontId="21" fillId="42" borderId="96" xfId="0" applyFont="1" applyFill="1" applyBorder="1" applyAlignment="1">
      <alignment horizontal="left" vertical="center" wrapText="1" shrinkToFit="1"/>
    </xf>
    <xf numFmtId="0" fontId="21" fillId="42" borderId="97" xfId="0" applyFont="1" applyFill="1" applyBorder="1" applyAlignment="1">
      <alignment horizontal="left" vertical="center" wrapText="1" shrinkToFit="1"/>
    </xf>
    <xf numFmtId="0" fontId="40" fillId="59" borderId="180" xfId="33" applyFont="1" applyFill="1" applyBorder="1" applyAlignment="1">
      <alignment horizontal="center" vertical="center"/>
      <protection/>
    </xf>
    <xf numFmtId="0" fontId="0" fillId="42" borderId="99" xfId="0" applyFont="1" applyFill="1" applyBorder="1" applyAlignment="1">
      <alignment horizontal="center" vertical="center" shrinkToFit="1"/>
    </xf>
    <xf numFmtId="0" fontId="0" fillId="42" borderId="25" xfId="0" applyFont="1" applyFill="1" applyBorder="1" applyAlignment="1">
      <alignment horizontal="center" vertical="center" shrinkToFit="1"/>
    </xf>
    <xf numFmtId="0" fontId="0" fillId="42" borderId="25" xfId="0" applyFont="1" applyFill="1" applyBorder="1" applyAlignment="1">
      <alignment horizontal="center" vertical="center" shrinkToFit="1"/>
    </xf>
    <xf numFmtId="0" fontId="0" fillId="40" borderId="0" xfId="0" applyFont="1" applyFill="1" applyAlignment="1">
      <alignment vertical="center" shrinkToFit="1"/>
    </xf>
    <xf numFmtId="0" fontId="0" fillId="0" borderId="87"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85" xfId="0" applyFont="1" applyBorder="1" applyAlignment="1">
      <alignment horizontal="left" vertical="center" wrapText="1" indent="1"/>
    </xf>
    <xf numFmtId="0" fontId="0" fillId="42" borderId="87" xfId="0" applyFont="1" applyFill="1" applyBorder="1" applyAlignment="1">
      <alignment horizontal="center" vertical="center" wrapText="1" shrinkToFit="1"/>
    </xf>
    <xf numFmtId="0" fontId="2" fillId="60" borderId="86" xfId="0" applyFont="1" applyFill="1" applyBorder="1" applyAlignment="1">
      <alignment horizontal="center" vertical="center" wrapText="1"/>
    </xf>
    <xf numFmtId="0" fontId="5" fillId="0" borderId="85" xfId="0" applyFont="1" applyBorder="1" applyAlignment="1">
      <alignment horizontal="left" vertical="center" wrapText="1" indent="1"/>
    </xf>
    <xf numFmtId="0" fontId="6" fillId="0" borderId="86" xfId="0" applyFont="1" applyBorder="1" applyAlignment="1">
      <alignment horizontal="center" vertical="center" wrapText="1"/>
    </xf>
    <xf numFmtId="0" fontId="3" fillId="0" borderId="104" xfId="0" applyFont="1" applyBorder="1" applyAlignment="1">
      <alignment horizontal="center" vertical="center" wrapText="1"/>
    </xf>
    <xf numFmtId="0" fontId="3" fillId="0" borderId="105" xfId="0" applyFont="1" applyBorder="1" applyAlignment="1">
      <alignment horizontal="center" vertical="center" wrapText="1"/>
    </xf>
    <xf numFmtId="0" fontId="0" fillId="0" borderId="86" xfId="0" applyFont="1" applyBorder="1" applyAlignment="1">
      <alignment horizontal="center" vertical="center" wrapText="1"/>
    </xf>
    <xf numFmtId="0" fontId="13" fillId="0" borderId="70" xfId="0" applyFont="1" applyBorder="1" applyAlignment="1">
      <alignment horizontal="left" vertical="center" wrapText="1"/>
    </xf>
    <xf numFmtId="0" fontId="13" fillId="0" borderId="74" xfId="0" applyFont="1" applyBorder="1" applyAlignment="1">
      <alignment horizontal="left" vertical="center" wrapText="1"/>
    </xf>
    <xf numFmtId="0" fontId="13" fillId="0" borderId="67" xfId="0" applyFont="1" applyBorder="1" applyAlignment="1">
      <alignment horizontal="left" vertical="center" wrapText="1"/>
    </xf>
    <xf numFmtId="0" fontId="13" fillId="0" borderId="132" xfId="0" applyFont="1" applyBorder="1" applyAlignment="1">
      <alignment horizontal="left" vertical="center" wrapText="1"/>
    </xf>
    <xf numFmtId="0" fontId="13" fillId="0" borderId="0" xfId="0" applyFont="1" applyBorder="1" applyAlignment="1">
      <alignment horizontal="left" vertical="center" wrapText="1"/>
    </xf>
    <xf numFmtId="0" fontId="13" fillId="0" borderId="69" xfId="0" applyFont="1" applyBorder="1" applyAlignment="1">
      <alignment horizontal="left" vertical="center" wrapText="1"/>
    </xf>
    <xf numFmtId="0" fontId="13" fillId="0" borderId="71" xfId="0" applyFont="1" applyBorder="1" applyAlignment="1">
      <alignment horizontal="left" vertical="center" wrapText="1"/>
    </xf>
    <xf numFmtId="0" fontId="13" fillId="0" borderId="49" xfId="0" applyFont="1" applyBorder="1" applyAlignment="1">
      <alignment horizontal="left" vertical="center" wrapText="1"/>
    </xf>
    <xf numFmtId="0" fontId="13" fillId="0" borderId="50" xfId="0" applyFont="1" applyBorder="1" applyAlignment="1">
      <alignment horizontal="left" vertical="center" wrapText="1"/>
    </xf>
    <xf numFmtId="0" fontId="0" fillId="42" borderId="75" xfId="0" applyFont="1" applyFill="1" applyBorder="1" applyAlignment="1">
      <alignment horizontal="left" vertical="center" wrapText="1" shrinkToFit="1"/>
    </xf>
    <xf numFmtId="0" fontId="21" fillId="0" borderId="61" xfId="0" applyFont="1" applyBorder="1" applyAlignment="1">
      <alignment horizontal="center" vertical="center" wrapText="1"/>
    </xf>
    <xf numFmtId="0" fontId="0" fillId="0" borderId="85" xfId="0" applyFont="1" applyBorder="1" applyAlignment="1">
      <alignment horizontal="left" vertical="center" wrapText="1" indent="1"/>
    </xf>
    <xf numFmtId="0" fontId="0" fillId="42" borderId="25" xfId="0" applyFont="1" applyFill="1" applyBorder="1" applyAlignment="1">
      <alignment horizontal="center" vertical="center" wrapText="1" shrinkToFit="1"/>
    </xf>
    <xf numFmtId="0" fontId="0" fillId="42" borderId="26" xfId="0" applyFont="1" applyFill="1" applyBorder="1" applyAlignment="1">
      <alignment horizontal="center" vertical="center" wrapText="1" shrinkToFit="1"/>
    </xf>
    <xf numFmtId="0" fontId="0" fillId="42" borderId="26" xfId="0" applyFont="1" applyFill="1" applyBorder="1" applyAlignment="1">
      <alignment horizontal="center" vertical="center" shrinkToFi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50" xfId="0" applyFont="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標準 4" xfId="64"/>
    <cellStyle name="標準 4 2" xfId="65"/>
    <cellStyle name="標準 5" xfId="66"/>
    <cellStyle name="標準 5 2" xfId="67"/>
    <cellStyle name="標準 6" xfId="68"/>
    <cellStyle name="良い" xfId="69"/>
  </cellStyles>
  <dxfs count="9">
    <dxf>
      <fill>
        <patternFill>
          <bgColor rgb="FF00B0F0"/>
        </patternFill>
      </fill>
    </dxf>
    <dxf>
      <fill>
        <patternFill>
          <bgColor rgb="FF00B0F0"/>
        </patternFill>
      </fill>
    </dxf>
    <dxf>
      <fill>
        <patternFill>
          <bgColor theme="0"/>
        </patternFill>
      </fill>
    </dxf>
    <dxf>
      <fill>
        <patternFill>
          <bgColor rgb="FF00B0F0"/>
        </patternFill>
      </fill>
    </dxf>
    <dxf>
      <fill>
        <patternFill>
          <bgColor rgb="FF00B0F0"/>
        </patternFill>
      </fill>
    </dxf>
    <dxf>
      <fill>
        <patternFill>
          <bgColor theme="0"/>
        </patternFill>
      </fill>
    </dxf>
    <dxf>
      <fill>
        <patternFill>
          <bgColor theme="5"/>
        </patternFill>
      </fill>
    </dxf>
    <dxf>
      <fill>
        <patternFill>
          <bgColor theme="5"/>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66"/>
      <rgbColor rgb="00CCFFFF"/>
      <rgbColor rgb="00660066"/>
      <rgbColor rgb="00FF8080"/>
      <rgbColor rgb="000066CC"/>
      <rgbColor rgb="00CCCCFF"/>
      <rgbColor rgb="00000080"/>
      <rgbColor rgb="00FF00FF"/>
      <rgbColor rgb="00FFD320"/>
      <rgbColor rgb="0000FFFF"/>
      <rgbColor rgb="00800080"/>
      <rgbColor rgb="00800000"/>
      <rgbColor rgb="00008080"/>
      <rgbColor rgb="000000FF"/>
      <rgbColor rgb="0000CCFF"/>
      <rgbColor rgb="00E6E6FF"/>
      <rgbColor rgb="0099FF66"/>
      <rgbColor rgb="00FFFF99"/>
      <rgbColor rgb="0083CAFF"/>
      <rgbColor rgb="00FF99CC"/>
      <rgbColor rgb="00CC99FF"/>
      <rgbColor rgb="00FFCC99"/>
      <rgbColor rgb="003366FF"/>
      <rgbColor rgb="0066FFFF"/>
      <rgbColor rgb="00AECF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238125</xdr:colOff>
      <xdr:row>1</xdr:row>
      <xdr:rowOff>76200</xdr:rowOff>
    </xdr:from>
    <xdr:to>
      <xdr:col>14</xdr:col>
      <xdr:colOff>266700</xdr:colOff>
      <xdr:row>21</xdr:row>
      <xdr:rowOff>9525</xdr:rowOff>
    </xdr:to>
    <xdr:pic>
      <xdr:nvPicPr>
        <xdr:cNvPr id="1" name="図 1"/>
        <xdr:cNvPicPr preferRelativeResize="1">
          <a:picLocks noChangeAspect="1"/>
        </xdr:cNvPicPr>
      </xdr:nvPicPr>
      <xdr:blipFill>
        <a:blip r:embed="rId1"/>
        <a:srcRect l="30639" t="-569" r="29966" b="500"/>
        <a:stretch>
          <a:fillRect/>
        </a:stretch>
      </xdr:blipFill>
      <xdr:spPr>
        <a:xfrm>
          <a:off x="10439400" y="228600"/>
          <a:ext cx="1743075" cy="2981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14</xdr:row>
      <xdr:rowOff>57150</xdr:rowOff>
    </xdr:from>
    <xdr:to>
      <xdr:col>15</xdr:col>
      <xdr:colOff>476250</xdr:colOff>
      <xdr:row>24</xdr:row>
      <xdr:rowOff>142875</xdr:rowOff>
    </xdr:to>
    <xdr:sp>
      <xdr:nvSpPr>
        <xdr:cNvPr id="1" name="台形 2"/>
        <xdr:cNvSpPr>
          <a:spLocks/>
        </xdr:cNvSpPr>
      </xdr:nvSpPr>
      <xdr:spPr>
        <a:xfrm>
          <a:off x="11058525" y="2305050"/>
          <a:ext cx="2190750" cy="1609725"/>
        </a:xfrm>
        <a:custGeom>
          <a:pathLst>
            <a:path h="1609725" w="2162175">
              <a:moveTo>
                <a:pt x="0" y="1609725"/>
              </a:moveTo>
              <a:lnTo>
                <a:pt x="721519" y="0"/>
              </a:lnTo>
              <a:lnTo>
                <a:pt x="1478756" y="9525"/>
              </a:lnTo>
              <a:lnTo>
                <a:pt x="2162175" y="1609725"/>
              </a:lnTo>
              <a:lnTo>
                <a:pt x="0" y="1609725"/>
              </a:lnTo>
              <a:close/>
            </a:path>
          </a:pathLst>
        </a:custGeom>
        <a:solidFill>
          <a:srgbClr val="81DE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4</xdr:row>
      <xdr:rowOff>142875</xdr:rowOff>
    </xdr:from>
    <xdr:to>
      <xdr:col>15</xdr:col>
      <xdr:colOff>219075</xdr:colOff>
      <xdr:row>16</xdr:row>
      <xdr:rowOff>38100</xdr:rowOff>
    </xdr:to>
    <xdr:sp>
      <xdr:nvSpPr>
        <xdr:cNvPr id="2" name="円/楕円 1"/>
        <xdr:cNvSpPr>
          <a:spLocks/>
        </xdr:cNvSpPr>
      </xdr:nvSpPr>
      <xdr:spPr>
        <a:xfrm>
          <a:off x="11249025" y="866775"/>
          <a:ext cx="1743075" cy="1724025"/>
        </a:xfrm>
        <a:prstGeom prst="ellipse">
          <a:avLst/>
        </a:prstGeom>
        <a:solidFill>
          <a:srgbClr val="47C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0</xdr:row>
      <xdr:rowOff>133350</xdr:rowOff>
    </xdr:from>
    <xdr:to>
      <xdr:col>8</xdr:col>
      <xdr:colOff>447675</xdr:colOff>
      <xdr:row>4</xdr:row>
      <xdr:rowOff>28575</xdr:rowOff>
    </xdr:to>
    <xdr:sp>
      <xdr:nvSpPr>
        <xdr:cNvPr id="3" name="角丸四角形吹き出し 3"/>
        <xdr:cNvSpPr>
          <a:spLocks/>
        </xdr:cNvSpPr>
      </xdr:nvSpPr>
      <xdr:spPr>
        <a:xfrm>
          <a:off x="5200650" y="133350"/>
          <a:ext cx="2019300" cy="619125"/>
        </a:xfrm>
        <a:prstGeom prst="wedgeRoundRectCallout">
          <a:avLst>
            <a:gd name="adj1" fmla="val -36384"/>
            <a:gd name="adj2" fmla="val 83435"/>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キャラクタープロフィールは自由に記載できます。</a:t>
          </a:r>
        </a:p>
      </xdr:txBody>
    </xdr:sp>
    <xdr:clientData/>
  </xdr:twoCellAnchor>
  <xdr:twoCellAnchor>
    <xdr:from>
      <xdr:col>15</xdr:col>
      <xdr:colOff>342900</xdr:colOff>
      <xdr:row>0</xdr:row>
      <xdr:rowOff>133350</xdr:rowOff>
    </xdr:from>
    <xdr:to>
      <xdr:col>18</xdr:col>
      <xdr:colOff>657225</xdr:colOff>
      <xdr:row>6</xdr:row>
      <xdr:rowOff>9525</xdr:rowOff>
    </xdr:to>
    <xdr:sp>
      <xdr:nvSpPr>
        <xdr:cNvPr id="4" name="角丸四角形吹き出し 4"/>
        <xdr:cNvSpPr>
          <a:spLocks/>
        </xdr:cNvSpPr>
      </xdr:nvSpPr>
      <xdr:spPr>
        <a:xfrm>
          <a:off x="13115925" y="133350"/>
          <a:ext cx="2886075" cy="904875"/>
        </a:xfrm>
        <a:prstGeom prst="wedgeRoundRectCallout">
          <a:avLst>
            <a:gd name="adj1" fmla="val -36384"/>
            <a:gd name="adj2" fmla="val 83435"/>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キャラクター画像を用意できると、同卓のプレイヤーたちにもイメージがしやすいでしょう！</a:t>
          </a:r>
        </a:p>
      </xdr:txBody>
    </xdr:sp>
    <xdr:clientData/>
  </xdr:twoCellAnchor>
  <xdr:twoCellAnchor>
    <xdr:from>
      <xdr:col>4</xdr:col>
      <xdr:colOff>781050</xdr:colOff>
      <xdr:row>12</xdr:row>
      <xdr:rowOff>57150</xdr:rowOff>
    </xdr:from>
    <xdr:to>
      <xdr:col>7</xdr:col>
      <xdr:colOff>314325</xdr:colOff>
      <xdr:row>18</xdr:row>
      <xdr:rowOff>104775</xdr:rowOff>
    </xdr:to>
    <xdr:sp>
      <xdr:nvSpPr>
        <xdr:cNvPr id="5" name="角丸四角形吹き出し 5"/>
        <xdr:cNvSpPr>
          <a:spLocks/>
        </xdr:cNvSpPr>
      </xdr:nvSpPr>
      <xdr:spPr>
        <a:xfrm>
          <a:off x="4181475" y="2000250"/>
          <a:ext cx="2047875" cy="962025"/>
        </a:xfrm>
        <a:prstGeom prst="wedgeRoundRectCallout">
          <a:avLst>
            <a:gd name="adj1" fmla="val -44842"/>
            <a:gd name="adj2" fmla="val 80375"/>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それぞれのパラメータは１～２０の数値を設定します。</a:t>
          </a:r>
          <a:r>
            <a:rPr lang="en-US" cap="none" sz="1100" b="0" i="0" u="none" baseline="0">
              <a:solidFill>
                <a:srgbClr val="000000"/>
              </a:solidFill>
            </a:rPr>
            <a:t>
</a:t>
          </a:r>
          <a:r>
            <a:rPr lang="en-US" cap="none" sz="1100" b="0" i="0" u="none" baseline="0">
              <a:solidFill>
                <a:srgbClr val="000000"/>
              </a:solidFill>
            </a:rPr>
            <a:t>合計値は階梯により上昇します。</a:t>
          </a:r>
        </a:p>
      </xdr:txBody>
    </xdr:sp>
    <xdr:clientData/>
  </xdr:twoCellAnchor>
  <xdr:twoCellAnchor>
    <xdr:from>
      <xdr:col>6</xdr:col>
      <xdr:colOff>857250</xdr:colOff>
      <xdr:row>25</xdr:row>
      <xdr:rowOff>57150</xdr:rowOff>
    </xdr:from>
    <xdr:to>
      <xdr:col>9</xdr:col>
      <xdr:colOff>533400</xdr:colOff>
      <xdr:row>34</xdr:row>
      <xdr:rowOff>66675</xdr:rowOff>
    </xdr:to>
    <xdr:sp>
      <xdr:nvSpPr>
        <xdr:cNvPr id="6" name="角丸四角形吹き出し 6"/>
        <xdr:cNvSpPr>
          <a:spLocks/>
        </xdr:cNvSpPr>
      </xdr:nvSpPr>
      <xdr:spPr>
        <a:xfrm>
          <a:off x="5915025" y="3981450"/>
          <a:ext cx="2247900" cy="1381125"/>
        </a:xfrm>
        <a:prstGeom prst="wedgeRoundRectCallout">
          <a:avLst>
            <a:gd name="adj1" fmla="val -50824"/>
            <a:gd name="adj2" fmla="val 76925"/>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ステータスは、パラメータによって自動で計算されます。</a:t>
          </a:r>
          <a:r>
            <a:rPr lang="en-US" cap="none" sz="1100" b="0" i="0" u="none" baseline="0">
              <a:solidFill>
                <a:srgbClr val="000000"/>
              </a:solidFill>
            </a:rPr>
            <a:t>
</a:t>
          </a:r>
          <a:r>
            <a:rPr lang="en-US" cap="none" sz="1100" b="0" i="0" u="none" baseline="0">
              <a:solidFill>
                <a:srgbClr val="000000"/>
              </a:solidFill>
            </a:rPr>
            <a:t>装備やスキルなどでボーナスが入る場合があり、プレイ中は「計」の欄の数値を使用します。</a:t>
          </a:r>
        </a:p>
      </xdr:txBody>
    </xdr:sp>
    <xdr:clientData/>
  </xdr:twoCellAnchor>
  <xdr:twoCellAnchor>
    <xdr:from>
      <xdr:col>0</xdr:col>
      <xdr:colOff>0</xdr:colOff>
      <xdr:row>33</xdr:row>
      <xdr:rowOff>38100</xdr:rowOff>
    </xdr:from>
    <xdr:to>
      <xdr:col>3</xdr:col>
      <xdr:colOff>295275</xdr:colOff>
      <xdr:row>46</xdr:row>
      <xdr:rowOff>142875</xdr:rowOff>
    </xdr:to>
    <xdr:sp>
      <xdr:nvSpPr>
        <xdr:cNvPr id="7" name="角丸四角形吹き出し 7"/>
        <xdr:cNvSpPr>
          <a:spLocks/>
        </xdr:cNvSpPr>
      </xdr:nvSpPr>
      <xdr:spPr>
        <a:xfrm>
          <a:off x="0" y="5181600"/>
          <a:ext cx="2838450" cy="2085975"/>
        </a:xfrm>
        <a:prstGeom prst="wedgeRoundRectCallout">
          <a:avLst>
            <a:gd name="adj1" fmla="val 43958"/>
            <a:gd name="adj2" fmla="val 62990"/>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習得している魔術系統の派閥数に応じて、</a:t>
          </a:r>
          <a:r>
            <a:rPr lang="en-US" cap="none" sz="1100" b="0" i="0" u="none" baseline="0">
              <a:solidFill>
                <a:srgbClr val="000000"/>
              </a:solidFill>
            </a:rPr>
            <a:t>
</a:t>
          </a:r>
          <a:r>
            <a:rPr lang="en-US" cap="none" sz="1100" b="0" i="0" u="none" baseline="0">
              <a:solidFill>
                <a:srgbClr val="000000"/>
              </a:solidFill>
            </a:rPr>
            <a:t>　ひとつ：純派</a:t>
          </a:r>
          <a:r>
            <a:rPr lang="en-US" cap="none" sz="1100" b="0" i="0" u="none" baseline="0">
              <a:solidFill>
                <a:srgbClr val="000000"/>
              </a:solidFill>
            </a:rPr>
            <a:t>
</a:t>
          </a:r>
          <a:r>
            <a:rPr lang="en-US" cap="none" sz="1100" b="0" i="0" u="none" baseline="0">
              <a:solidFill>
                <a:srgbClr val="000000"/>
              </a:solidFill>
            </a:rPr>
            <a:t>　ふたつ：双派</a:t>
          </a:r>
          <a:r>
            <a:rPr lang="en-US" cap="none" sz="1100" b="0" i="0" u="none" baseline="0">
              <a:solidFill>
                <a:srgbClr val="000000"/>
              </a:solidFill>
            </a:rPr>
            <a:t>
</a:t>
          </a:r>
          <a:r>
            <a:rPr lang="en-US" cap="none" sz="1100" b="0" i="0" u="none" baseline="0">
              <a:solidFill>
                <a:srgbClr val="000000"/>
              </a:solidFill>
            </a:rPr>
            <a:t>　みっつ以上：雑派</a:t>
          </a:r>
          <a:r>
            <a:rPr lang="en-US" cap="none" sz="1100" b="0" i="0" u="none" baseline="0">
              <a:solidFill>
                <a:srgbClr val="000000"/>
              </a:solidFill>
            </a:rPr>
            <a:t>
</a:t>
          </a:r>
          <a:r>
            <a:rPr lang="en-US" cap="none" sz="1100" b="0" i="0" u="none" baseline="0">
              <a:solidFill>
                <a:srgbClr val="000000"/>
              </a:solidFill>
            </a:rPr>
            <a:t>以上の三種類の宗派に分かれます。</a:t>
          </a:r>
          <a:r>
            <a:rPr lang="en-US" cap="none" sz="1100" b="0" i="0" u="none" baseline="0">
              <a:solidFill>
                <a:srgbClr val="000000"/>
              </a:solidFill>
            </a:rPr>
            <a:t>
</a:t>
          </a:r>
          <a:r>
            <a:rPr lang="en-US" cap="none" sz="1100" b="0" i="0" u="none" baseline="0">
              <a:solidFill>
                <a:srgbClr val="000000"/>
              </a:solidFill>
            </a:rPr>
            <a:t>雑派の場合、経験点にボーナスが得られますが、特性、和御霊スキルを習得できません。</a:t>
          </a:r>
        </a:p>
      </xdr:txBody>
    </xdr:sp>
    <xdr:clientData/>
  </xdr:twoCellAnchor>
  <xdr:twoCellAnchor>
    <xdr:from>
      <xdr:col>6</xdr:col>
      <xdr:colOff>428625</xdr:colOff>
      <xdr:row>40</xdr:row>
      <xdr:rowOff>76200</xdr:rowOff>
    </xdr:from>
    <xdr:to>
      <xdr:col>9</xdr:col>
      <xdr:colOff>695325</xdr:colOff>
      <xdr:row>47</xdr:row>
      <xdr:rowOff>0</xdr:rowOff>
    </xdr:to>
    <xdr:sp>
      <xdr:nvSpPr>
        <xdr:cNvPr id="8" name="角丸四角形吹き出し 8"/>
        <xdr:cNvSpPr>
          <a:spLocks/>
        </xdr:cNvSpPr>
      </xdr:nvSpPr>
      <xdr:spPr>
        <a:xfrm>
          <a:off x="5486400" y="6286500"/>
          <a:ext cx="2838450" cy="990600"/>
        </a:xfrm>
        <a:prstGeom prst="wedgeRoundRectCallout">
          <a:avLst>
            <a:gd name="adj1" fmla="val -49648"/>
            <a:gd name="adj2" fmla="val 76949"/>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レゾンとは、このキャラクターが重要視する事柄です。キャラクターに沿ったものを選択するのがよいでしょう。</a:t>
          </a:r>
          <a:r>
            <a:rPr lang="en-US" cap="none" sz="1100" b="0" i="0" u="none" baseline="0">
              <a:solidFill>
                <a:srgbClr val="000000"/>
              </a:solidFill>
            </a:rPr>
            <a:t>
</a:t>
          </a:r>
        </a:p>
      </xdr:txBody>
    </xdr:sp>
    <xdr:clientData/>
  </xdr:twoCellAnchor>
  <xdr:twoCellAnchor>
    <xdr:from>
      <xdr:col>8</xdr:col>
      <xdr:colOff>180975</xdr:colOff>
      <xdr:row>47</xdr:row>
      <xdr:rowOff>47625</xdr:rowOff>
    </xdr:from>
    <xdr:to>
      <xdr:col>11</xdr:col>
      <xdr:colOff>447675</xdr:colOff>
      <xdr:row>52</xdr:row>
      <xdr:rowOff>123825</xdr:rowOff>
    </xdr:to>
    <xdr:sp>
      <xdr:nvSpPr>
        <xdr:cNvPr id="9" name="角丸四角形吹き出し 9"/>
        <xdr:cNvSpPr>
          <a:spLocks/>
        </xdr:cNvSpPr>
      </xdr:nvSpPr>
      <xdr:spPr>
        <a:xfrm>
          <a:off x="6953250" y="7324725"/>
          <a:ext cx="2838450" cy="838200"/>
        </a:xfrm>
        <a:prstGeom prst="wedgeRoundRectCallout">
          <a:avLst>
            <a:gd name="adj1" fmla="val -146615"/>
            <a:gd name="adj2" fmla="val 42550"/>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この欄に魔術系統を記載します。</a:t>
          </a:r>
          <a:r>
            <a:rPr lang="en-US" cap="none" sz="1100" b="0" i="0" u="none" baseline="0">
              <a:solidFill>
                <a:srgbClr val="000000"/>
              </a:solidFill>
            </a:rPr>
            <a:t>
</a:t>
          </a:r>
          <a:r>
            <a:rPr lang="en-US" cap="none" sz="1100" b="0" i="0" u="none" baseline="0">
              <a:solidFill>
                <a:srgbClr val="000000"/>
              </a:solidFill>
            </a:rPr>
            <a:t>取得したスキルが属する魔術系統の数</a:t>
          </a:r>
          <a:r>
            <a:rPr lang="en-US" cap="none" sz="1100" b="0" i="0" u="none" baseline="0">
              <a:solidFill>
                <a:srgbClr val="000000"/>
              </a:solidFill>
            </a:rPr>
            <a:t>
</a:t>
          </a:r>
          <a:r>
            <a:rPr lang="en-US" cap="none" sz="1100" b="0" i="0" u="none" baseline="0">
              <a:solidFill>
                <a:srgbClr val="000000"/>
              </a:solidFill>
            </a:rPr>
            <a:t>だけ記入してください。</a:t>
          </a:r>
        </a:p>
      </xdr:txBody>
    </xdr:sp>
    <xdr:clientData/>
  </xdr:twoCellAnchor>
  <xdr:twoCellAnchor>
    <xdr:from>
      <xdr:col>6</xdr:col>
      <xdr:colOff>590550</xdr:colOff>
      <xdr:row>54</xdr:row>
      <xdr:rowOff>9525</xdr:rowOff>
    </xdr:from>
    <xdr:to>
      <xdr:col>9</xdr:col>
      <xdr:colOff>857250</xdr:colOff>
      <xdr:row>57</xdr:row>
      <xdr:rowOff>333375</xdr:rowOff>
    </xdr:to>
    <xdr:sp>
      <xdr:nvSpPr>
        <xdr:cNvPr id="10" name="角丸四角形吹き出し 10"/>
        <xdr:cNvSpPr>
          <a:spLocks/>
        </xdr:cNvSpPr>
      </xdr:nvSpPr>
      <xdr:spPr>
        <a:xfrm>
          <a:off x="5648325" y="8353425"/>
          <a:ext cx="2838450" cy="1352550"/>
        </a:xfrm>
        <a:prstGeom prst="wedgeRoundRectCallout">
          <a:avLst>
            <a:gd name="adj1" fmla="val -66481"/>
            <a:gd name="adj2" fmla="val 5259"/>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純派であればその魔術系統の、双派であればどちらかの魔術系統の、</a:t>
          </a:r>
          <a:r>
            <a:rPr lang="en-US" cap="none" sz="1100" b="0" i="0" u="none" baseline="0">
              <a:solidFill>
                <a:srgbClr val="000000"/>
              </a:solidFill>
            </a:rPr>
            <a:t>『</a:t>
          </a:r>
          <a:r>
            <a:rPr lang="en-US" cap="none" sz="1100" b="0" i="0" u="none" baseline="0">
              <a:solidFill>
                <a:srgbClr val="000000"/>
              </a:solidFill>
            </a:rPr>
            <a:t>特性</a:t>
          </a:r>
          <a:r>
            <a:rPr lang="en-US" cap="none" sz="1100" b="0" i="0" u="none" baseline="0">
              <a:solidFill>
                <a:srgbClr val="000000"/>
              </a:solidFill>
            </a:rPr>
            <a:t>』『</a:t>
          </a:r>
          <a:r>
            <a:rPr lang="en-US" cap="none" sz="1100" b="0" i="0" u="none" baseline="0">
              <a:solidFill>
                <a:srgbClr val="000000"/>
              </a:solidFill>
            </a:rPr>
            <a:t>和御霊</a:t>
          </a:r>
          <a:r>
            <a:rPr lang="en-US" cap="none" sz="1100" b="0" i="0" u="none" baseline="0">
              <a:solidFill>
                <a:srgbClr val="000000"/>
              </a:solidFill>
            </a:rPr>
            <a:t>』</a:t>
          </a:r>
          <a:r>
            <a:rPr lang="en-US" cap="none" sz="1100" b="0" i="0" u="none" baseline="0">
              <a:solidFill>
                <a:srgbClr val="000000"/>
              </a:solidFill>
            </a:rPr>
            <a:t>スキルを習得できます。</a:t>
          </a:r>
          <a:r>
            <a:rPr lang="en-US" cap="none" sz="1100" b="0" i="0" u="none" baseline="0">
              <a:solidFill>
                <a:srgbClr val="000000"/>
              </a:solidFill>
            </a:rPr>
            <a:t>
</a:t>
          </a:r>
          <a:r>
            <a:rPr lang="en-US" cap="none" sz="1100" b="0" i="0" u="none" baseline="0">
              <a:solidFill>
                <a:srgbClr val="000000"/>
              </a:solidFill>
            </a:rPr>
            <a:t>双派の場合、特性と和御霊は同じ魔術系統でなければいけません。</a:t>
          </a:r>
        </a:p>
      </xdr:txBody>
    </xdr:sp>
    <xdr:clientData/>
  </xdr:twoCellAnchor>
  <xdr:twoCellAnchor>
    <xdr:from>
      <xdr:col>7</xdr:col>
      <xdr:colOff>857250</xdr:colOff>
      <xdr:row>57</xdr:row>
      <xdr:rowOff>333375</xdr:rowOff>
    </xdr:from>
    <xdr:to>
      <xdr:col>12</xdr:col>
      <xdr:colOff>228600</xdr:colOff>
      <xdr:row>61</xdr:row>
      <xdr:rowOff>504825</xdr:rowOff>
    </xdr:to>
    <xdr:sp>
      <xdr:nvSpPr>
        <xdr:cNvPr id="11" name="角丸四角形吹き出し 11"/>
        <xdr:cNvSpPr>
          <a:spLocks/>
        </xdr:cNvSpPr>
      </xdr:nvSpPr>
      <xdr:spPr>
        <a:xfrm>
          <a:off x="6772275" y="9705975"/>
          <a:ext cx="3657600" cy="1085850"/>
        </a:xfrm>
        <a:prstGeom prst="wedgeRoundRectCallout">
          <a:avLst>
            <a:gd name="adj1" fmla="val -69328"/>
            <a:gd name="adj2" fmla="val 587"/>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選択した魔術宗派のスキルを習得することができます。</a:t>
          </a:r>
          <a:r>
            <a:rPr lang="en-US" cap="none" sz="1100" b="0" i="0" u="none" baseline="0">
              <a:solidFill>
                <a:srgbClr val="000000"/>
              </a:solidFill>
            </a:rPr>
            <a:t>
</a:t>
          </a:r>
          <a:r>
            <a:rPr lang="en-US" cap="none" sz="1100" b="0" i="0" u="none" baseline="0">
              <a:solidFill>
                <a:srgbClr val="000000"/>
              </a:solidFill>
            </a:rPr>
            <a:t>習得には経験点</a:t>
          </a:r>
          <a:r>
            <a:rPr lang="en-US" cap="none" sz="1100" b="0" i="0" u="none" baseline="0">
              <a:solidFill>
                <a:srgbClr val="000000"/>
              </a:solidFill>
            </a:rPr>
            <a:t>10</a:t>
          </a:r>
          <a:r>
            <a:rPr lang="en-US" cap="none" sz="1100" b="0" i="0" u="none" baseline="0">
              <a:solidFill>
                <a:srgbClr val="000000"/>
              </a:solidFill>
            </a:rPr>
            <a:t>、レベルを</a:t>
          </a:r>
          <a:r>
            <a:rPr lang="en-US" cap="none" sz="1100" b="0" i="0" u="none" baseline="0">
              <a:solidFill>
                <a:srgbClr val="000000"/>
              </a:solidFill>
            </a:rPr>
            <a:t>1</a:t>
          </a:r>
          <a:r>
            <a:rPr lang="en-US" cap="none" sz="1100" b="0" i="0" u="none" baseline="0">
              <a:solidFill>
                <a:srgbClr val="000000"/>
              </a:solidFill>
            </a:rPr>
            <a:t>あげるごとに</a:t>
          </a:r>
          <a:r>
            <a:rPr lang="en-US" cap="none" sz="1100" b="0" i="0" u="none" baseline="0">
              <a:solidFill>
                <a:srgbClr val="000000"/>
              </a:solidFill>
            </a:rPr>
            <a:t>5</a:t>
          </a:r>
          <a:r>
            <a:rPr lang="en-US" cap="none" sz="1100" b="0" i="0" u="none" baseline="0">
              <a:solidFill>
                <a:srgbClr val="000000"/>
              </a:solidFill>
            </a:rPr>
            <a:t>点の経験点が必要です。通常、スキルレベルは最大</a:t>
          </a:r>
          <a:r>
            <a:rPr lang="en-US" cap="none" sz="1100" b="0" i="0" u="none" baseline="0">
              <a:solidFill>
                <a:srgbClr val="000000"/>
              </a:solidFill>
            </a:rPr>
            <a:t>6</a:t>
          </a:r>
          <a:r>
            <a:rPr lang="en-US" cap="none" sz="1100" b="0" i="0" u="none" baseline="0">
              <a:solidFill>
                <a:srgbClr val="000000"/>
              </a:solidFill>
            </a:rPr>
            <a:t>までです。</a:t>
          </a:r>
          <a:r>
            <a:rPr lang="en-US" cap="none" sz="1100" b="0" i="0" u="none" baseline="0">
              <a:solidFill>
                <a:srgbClr val="000000"/>
              </a:solidFill>
            </a:rPr>
            <a:t>
</a:t>
          </a:r>
          <a:r>
            <a:rPr lang="en-US" cap="none" sz="1100" b="0" i="0" u="none" baseline="0">
              <a:solidFill>
                <a:srgbClr val="000000"/>
              </a:solidFill>
            </a:rPr>
            <a:t>スキルは１２個まで取得できます。</a:t>
          </a:r>
        </a:p>
      </xdr:txBody>
    </xdr:sp>
    <xdr:clientData/>
  </xdr:twoCellAnchor>
  <xdr:twoCellAnchor>
    <xdr:from>
      <xdr:col>9</xdr:col>
      <xdr:colOff>190500</xdr:colOff>
      <xdr:row>81</xdr:row>
      <xdr:rowOff>0</xdr:rowOff>
    </xdr:from>
    <xdr:to>
      <xdr:col>11</xdr:col>
      <xdr:colOff>714375</xdr:colOff>
      <xdr:row>87</xdr:row>
      <xdr:rowOff>104775</xdr:rowOff>
    </xdr:to>
    <xdr:sp>
      <xdr:nvSpPr>
        <xdr:cNvPr id="12" name="角丸四角形吹き出し 12"/>
        <xdr:cNvSpPr>
          <a:spLocks/>
        </xdr:cNvSpPr>
      </xdr:nvSpPr>
      <xdr:spPr>
        <a:xfrm>
          <a:off x="7820025" y="13925550"/>
          <a:ext cx="2238375" cy="1019175"/>
        </a:xfrm>
        <a:prstGeom prst="wedgeRoundRectCallout">
          <a:avLst>
            <a:gd name="adj1" fmla="val -66222"/>
            <a:gd name="adj2" fmla="val 3610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武器攻撃力を補正するスキルなどを合算した数値をここに記入します。</a:t>
          </a:r>
        </a:p>
      </xdr:txBody>
    </xdr:sp>
    <xdr:clientData/>
  </xdr:twoCellAnchor>
  <xdr:twoCellAnchor>
    <xdr:from>
      <xdr:col>3</xdr:col>
      <xdr:colOff>561975</xdr:colOff>
      <xdr:row>69</xdr:row>
      <xdr:rowOff>142875</xdr:rowOff>
    </xdr:from>
    <xdr:to>
      <xdr:col>6</xdr:col>
      <xdr:colOff>238125</xdr:colOff>
      <xdr:row>77</xdr:row>
      <xdr:rowOff>19050</xdr:rowOff>
    </xdr:to>
    <xdr:sp>
      <xdr:nvSpPr>
        <xdr:cNvPr id="13" name="角丸四角形吹き出し 13"/>
        <xdr:cNvSpPr>
          <a:spLocks/>
        </xdr:cNvSpPr>
      </xdr:nvSpPr>
      <xdr:spPr>
        <a:xfrm>
          <a:off x="3105150" y="12239625"/>
          <a:ext cx="2190750" cy="1095375"/>
        </a:xfrm>
        <a:prstGeom prst="wedgeRoundRectCallout">
          <a:avLst>
            <a:gd name="adj1" fmla="val -32171"/>
            <a:gd name="adj2" fmla="val 7535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装備は最大５つまでで、同じ扱いの装備を２つ持つことはできません（例えば、「鎧」枠をふたつ、重ね着はできません）</a:t>
          </a:r>
        </a:p>
      </xdr:txBody>
    </xdr:sp>
    <xdr:clientData/>
  </xdr:twoCellAnchor>
  <xdr:twoCellAnchor>
    <xdr:from>
      <xdr:col>5</xdr:col>
      <xdr:colOff>838200</xdr:colOff>
      <xdr:row>74</xdr:row>
      <xdr:rowOff>104775</xdr:rowOff>
    </xdr:from>
    <xdr:to>
      <xdr:col>9</xdr:col>
      <xdr:colOff>133350</xdr:colOff>
      <xdr:row>84</xdr:row>
      <xdr:rowOff>38100</xdr:rowOff>
    </xdr:to>
    <xdr:sp>
      <xdr:nvSpPr>
        <xdr:cNvPr id="14" name="角丸四角形吹き出し 14"/>
        <xdr:cNvSpPr>
          <a:spLocks/>
        </xdr:cNvSpPr>
      </xdr:nvSpPr>
      <xdr:spPr>
        <a:xfrm>
          <a:off x="5038725" y="12963525"/>
          <a:ext cx="2724150" cy="1457325"/>
        </a:xfrm>
        <a:prstGeom prst="wedgeRoundRectCallout">
          <a:avLst>
            <a:gd name="adj1" fmla="val -85268"/>
            <a:gd name="adj2" fmla="val 36842"/>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消費アイテムも最大５つまでです。</a:t>
          </a:r>
          <a:r>
            <a:rPr lang="en-US" cap="none" sz="1100" b="0" i="0" u="none" baseline="0">
              <a:solidFill>
                <a:srgbClr val="000000"/>
              </a:solidFill>
            </a:rPr>
            <a:t>
</a:t>
          </a:r>
          <a:r>
            <a:rPr lang="en-US" cap="none" sz="1100" b="0" i="0" u="none" baseline="0">
              <a:solidFill>
                <a:srgbClr val="000000"/>
              </a:solidFill>
            </a:rPr>
            <a:t>同名アイテムであっても</a:t>
          </a:r>
          <a:r>
            <a:rPr lang="en-US" cap="none" sz="1100" b="0" i="0" u="none" baseline="0">
              <a:solidFill>
                <a:srgbClr val="000000"/>
              </a:solidFill>
            </a:rPr>
            <a:t>『</a:t>
          </a:r>
          <a:r>
            <a:rPr lang="en-US" cap="none" sz="1100" b="0" i="0" u="none" baseline="0">
              <a:solidFill>
                <a:srgbClr val="000000"/>
              </a:solidFill>
            </a:rPr>
            <a:t>霊薬ソーマ</a:t>
          </a:r>
          <a:r>
            <a:rPr lang="en-US" cap="none" sz="1100" b="0" i="0" u="none" baseline="0">
              <a:solidFill>
                <a:srgbClr val="000000"/>
              </a:solidFill>
            </a:rPr>
            <a:t>×</a:t>
          </a:r>
          <a:r>
            <a:rPr lang="en-US" cap="none" sz="1100" b="0" i="0" u="none" baseline="0">
              <a:solidFill>
                <a:srgbClr val="000000"/>
              </a:solidFill>
            </a:rPr>
            <a:t>２</a:t>
          </a:r>
          <a:r>
            <a:rPr lang="en-US" cap="none" sz="1100" b="0" i="0" u="none" baseline="0">
              <a:solidFill>
                <a:srgbClr val="000000"/>
              </a:solidFill>
            </a:rPr>
            <a:t>』</a:t>
          </a:r>
          <a:r>
            <a:rPr lang="en-US" cap="none" sz="1100" b="0" i="0" u="none" baseline="0">
              <a:solidFill>
                <a:srgbClr val="000000"/>
              </a:solidFill>
            </a:rPr>
            <a:t>などは不可です。ただし別枠を使用して</a:t>
          </a:r>
          <a:r>
            <a:rPr lang="en-US" cap="none" sz="1100" b="0" i="0" u="none" baseline="0">
              <a:solidFill>
                <a:srgbClr val="000000"/>
              </a:solidFill>
            </a:rPr>
            <a:t>『</a:t>
          </a:r>
          <a:r>
            <a:rPr lang="en-US" cap="none" sz="1100" b="0" i="0" u="none" baseline="0">
              <a:solidFill>
                <a:srgbClr val="000000"/>
              </a:solidFill>
            </a:rPr>
            <a:t>霊薬ソーマ</a:t>
          </a:r>
          <a:r>
            <a:rPr lang="en-US" cap="none" sz="1100" b="0" i="0" u="none" baseline="0">
              <a:solidFill>
                <a:srgbClr val="000000"/>
              </a:solidFill>
            </a:rPr>
            <a:t>』『</a:t>
          </a:r>
          <a:r>
            <a:rPr lang="en-US" cap="none" sz="1100" b="0" i="0" u="none" baseline="0">
              <a:solidFill>
                <a:srgbClr val="000000"/>
              </a:solidFill>
            </a:rPr>
            <a:t>霊薬ソーマ</a:t>
          </a:r>
          <a:r>
            <a:rPr lang="en-US" cap="none" sz="1100" b="0" i="0" u="none" baseline="0">
              <a:solidFill>
                <a:srgbClr val="000000"/>
              </a:solidFill>
            </a:rPr>
            <a:t>』</a:t>
          </a:r>
          <a:r>
            <a:rPr lang="en-US" cap="none" sz="1100" b="0" i="0" u="none" baseline="0">
              <a:solidFill>
                <a:srgbClr val="000000"/>
              </a:solidFill>
            </a:rPr>
            <a:t>と、同じアイテムを複数持つことはできます。</a:t>
          </a:r>
        </a:p>
      </xdr:txBody>
    </xdr:sp>
    <xdr:clientData/>
  </xdr:twoCellAnchor>
  <xdr:twoCellAnchor>
    <xdr:from>
      <xdr:col>9</xdr:col>
      <xdr:colOff>561975</xdr:colOff>
      <xdr:row>69</xdr:row>
      <xdr:rowOff>95250</xdr:rowOff>
    </xdr:from>
    <xdr:to>
      <xdr:col>12</xdr:col>
      <xdr:colOff>180975</xdr:colOff>
      <xdr:row>76</xdr:row>
      <xdr:rowOff>123825</xdr:rowOff>
    </xdr:to>
    <xdr:sp>
      <xdr:nvSpPr>
        <xdr:cNvPr id="15" name="角丸四角形吹き出し 15"/>
        <xdr:cNvSpPr>
          <a:spLocks/>
        </xdr:cNvSpPr>
      </xdr:nvSpPr>
      <xdr:spPr>
        <a:xfrm>
          <a:off x="8191500" y="12192000"/>
          <a:ext cx="2190750" cy="1095375"/>
        </a:xfrm>
        <a:prstGeom prst="wedgeRoundRectCallout">
          <a:avLst>
            <a:gd name="adj1" fmla="val -34754"/>
            <a:gd name="adj2" fmla="val 77962"/>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装備、消費アイテムは、失ったり新しい装備に変更した場合も、かけた経験点は戻ってきません。</a:t>
          </a:r>
        </a:p>
      </xdr:txBody>
    </xdr:sp>
    <xdr:clientData/>
  </xdr:twoCellAnchor>
  <xdr:twoCellAnchor>
    <xdr:from>
      <xdr:col>5</xdr:col>
      <xdr:colOff>142875</xdr:colOff>
      <xdr:row>93</xdr:row>
      <xdr:rowOff>0</xdr:rowOff>
    </xdr:from>
    <xdr:to>
      <xdr:col>7</xdr:col>
      <xdr:colOff>857250</xdr:colOff>
      <xdr:row>100</xdr:row>
      <xdr:rowOff>28575</xdr:rowOff>
    </xdr:to>
    <xdr:sp>
      <xdr:nvSpPr>
        <xdr:cNvPr id="16" name="角丸四角形吹き出し 16"/>
        <xdr:cNvSpPr>
          <a:spLocks/>
        </xdr:cNvSpPr>
      </xdr:nvSpPr>
      <xdr:spPr>
        <a:xfrm>
          <a:off x="4343400" y="15754350"/>
          <a:ext cx="2428875" cy="1095375"/>
        </a:xfrm>
        <a:prstGeom prst="wedgeRoundRectCallout">
          <a:avLst>
            <a:gd name="adj1" fmla="val -74412"/>
            <a:gd name="adj2" fmla="val -5160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キャラクターの背景を記入します。ちなみにエクセルは「</a:t>
          </a:r>
          <a:r>
            <a:rPr lang="en-US" cap="none" sz="1100" b="0" i="0" u="none" baseline="0">
              <a:solidFill>
                <a:srgbClr val="000000"/>
              </a:solidFill>
            </a:rPr>
            <a:t>Alt+Enter</a:t>
          </a:r>
          <a:r>
            <a:rPr lang="en-US" cap="none" sz="1100" b="0" i="0" u="none" baseline="0">
              <a:solidFill>
                <a:srgbClr val="000000"/>
              </a:solidFill>
            </a:rPr>
            <a:t>」で改行ができますよ！</a:t>
          </a:r>
        </a:p>
      </xdr:txBody>
    </xdr:sp>
    <xdr:clientData/>
  </xdr:twoCellAnchor>
  <xdr:twoCellAnchor>
    <xdr:from>
      <xdr:col>11</xdr:col>
      <xdr:colOff>695325</xdr:colOff>
      <xdr:row>94</xdr:row>
      <xdr:rowOff>38100</xdr:rowOff>
    </xdr:from>
    <xdr:to>
      <xdr:col>15</xdr:col>
      <xdr:colOff>257175</xdr:colOff>
      <xdr:row>106</xdr:row>
      <xdr:rowOff>9525</xdr:rowOff>
    </xdr:to>
    <xdr:sp>
      <xdr:nvSpPr>
        <xdr:cNvPr id="17" name="角丸四角形吹き出し 17"/>
        <xdr:cNvSpPr>
          <a:spLocks/>
        </xdr:cNvSpPr>
      </xdr:nvSpPr>
      <xdr:spPr>
        <a:xfrm>
          <a:off x="10039350" y="15944850"/>
          <a:ext cx="2990850" cy="1800225"/>
        </a:xfrm>
        <a:prstGeom prst="wedgeRoundRectCallout">
          <a:avLst>
            <a:gd name="adj1" fmla="val -35412"/>
            <a:gd name="adj2" fmla="val -61310"/>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取得経験値、消費アイテム、装備、その他、喪失経験値は自己記入です。喪失経験値は、消費したアイテムや破棄した装備の経験点を記入します。</a:t>
          </a:r>
          <a:r>
            <a:rPr lang="en-US" cap="none" sz="1100" b="0" i="0" u="none" baseline="0">
              <a:solidFill>
                <a:srgbClr val="000000"/>
              </a:solidFill>
            </a:rPr>
            <a:t>
</a:t>
          </a:r>
          <a:r>
            <a:rPr lang="en-US" cap="none" sz="1100" b="0" i="0" u="none" baseline="0">
              <a:solidFill>
                <a:srgbClr val="000000"/>
              </a:solidFill>
            </a:rPr>
            <a:t>最終合計がゼロ以上になるように、スキルやアイテム、階梯を設定します。</a:t>
          </a:r>
        </a:p>
      </xdr:txBody>
    </xdr:sp>
    <xdr:clientData/>
  </xdr:twoCellAnchor>
  <xdr:twoCellAnchor>
    <xdr:from>
      <xdr:col>5</xdr:col>
      <xdr:colOff>695325</xdr:colOff>
      <xdr:row>104</xdr:row>
      <xdr:rowOff>9525</xdr:rowOff>
    </xdr:from>
    <xdr:to>
      <xdr:col>9</xdr:col>
      <xdr:colOff>257175</xdr:colOff>
      <xdr:row>112</xdr:row>
      <xdr:rowOff>19050</xdr:rowOff>
    </xdr:to>
    <xdr:sp>
      <xdr:nvSpPr>
        <xdr:cNvPr id="18" name="角丸四角形吹き出し 18"/>
        <xdr:cNvSpPr>
          <a:spLocks/>
        </xdr:cNvSpPr>
      </xdr:nvSpPr>
      <xdr:spPr>
        <a:xfrm>
          <a:off x="4895850" y="17440275"/>
          <a:ext cx="2990850" cy="1228725"/>
        </a:xfrm>
        <a:prstGeom prst="wedgeRoundRectCallout">
          <a:avLst>
            <a:gd name="adj1" fmla="val -37259"/>
            <a:gd name="adj2" fmla="val -6735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フレーバースキル、アイテムは、初期作成時はふたつづつまで経験点を消費せず設定できます。みっつ以上設定する場合、ひとつにつき経験点を</a:t>
          </a:r>
          <a:r>
            <a:rPr lang="en-US" cap="none" sz="1100" b="0" i="0" u="none" baseline="0">
              <a:solidFill>
                <a:srgbClr val="000000"/>
              </a:solidFill>
            </a:rPr>
            <a:t>5</a:t>
          </a:r>
          <a:r>
            <a:rPr lang="en-US" cap="none" sz="1100" b="0" i="0" u="none" baseline="0">
              <a:solidFill>
                <a:srgbClr val="000000"/>
              </a:solidFill>
            </a:rPr>
            <a:t>消費します。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140"/>
  <sheetViews>
    <sheetView tabSelected="1" zoomScale="85" zoomScaleNormal="85" zoomScalePageLayoutView="0" workbookViewId="0" topLeftCell="A1">
      <selection activeCell="F15" sqref="F15"/>
    </sheetView>
  </sheetViews>
  <sheetFormatPr defaultColWidth="12.8515625" defaultRowHeight="0" customHeight="1" zeroHeight="1"/>
  <cols>
    <col min="1" max="1" width="12.8515625" style="35" customWidth="1"/>
    <col min="2" max="2" width="12.421875" style="35" customWidth="1"/>
    <col min="3" max="3" width="12.8515625" style="35" customWidth="1"/>
    <col min="4" max="4" width="12.00390625" style="35" customWidth="1"/>
    <col min="5" max="17" width="12.8515625" style="35" customWidth="1"/>
    <col min="18" max="20" width="27.00390625" style="0" customWidth="1"/>
    <col min="21" max="21" width="25.8515625" style="12" customWidth="1"/>
    <col min="22" max="22" width="18.421875" style="47" customWidth="1"/>
    <col min="23" max="26" width="12.8515625" style="0" customWidth="1"/>
    <col min="27" max="16384" width="12.8515625" style="22" customWidth="1"/>
  </cols>
  <sheetData>
    <row r="1" spans="1:26" ht="12" customHeight="1" thickBot="1">
      <c r="A1" s="52"/>
      <c r="B1" s="52"/>
      <c r="C1" s="52"/>
      <c r="D1" s="52"/>
      <c r="E1" s="52"/>
      <c r="F1" s="52"/>
      <c r="G1" s="52"/>
      <c r="H1" s="52"/>
      <c r="I1" s="52"/>
      <c r="J1" s="52"/>
      <c r="K1" s="52"/>
      <c r="L1" s="52"/>
      <c r="M1" s="52"/>
      <c r="N1" s="52"/>
      <c r="O1" s="52"/>
      <c r="P1" s="52"/>
      <c r="Q1" s="21"/>
      <c r="R1" t="s">
        <v>233</v>
      </c>
      <c r="S1" t="s">
        <v>234</v>
      </c>
      <c r="T1" t="s">
        <v>235</v>
      </c>
      <c r="U1" s="12" t="s">
        <v>238</v>
      </c>
      <c r="V1" s="47" t="s">
        <v>236</v>
      </c>
      <c r="W1" t="s">
        <v>237</v>
      </c>
      <c r="X1" t="s">
        <v>265</v>
      </c>
      <c r="Y1" t="s">
        <v>239</v>
      </c>
      <c r="Z1" t="s">
        <v>240</v>
      </c>
    </row>
    <row r="2" spans="1:23" ht="12" customHeight="1">
      <c r="A2" s="52"/>
      <c r="B2" s="102" t="s">
        <v>139</v>
      </c>
      <c r="C2" s="119" t="s">
        <v>147</v>
      </c>
      <c r="D2" s="105"/>
      <c r="E2" s="106"/>
      <c r="F2" s="52"/>
      <c r="G2" s="52"/>
      <c r="H2" s="52"/>
      <c r="I2" s="52"/>
      <c r="J2" s="52"/>
      <c r="K2" s="243" t="s">
        <v>15</v>
      </c>
      <c r="L2" s="246"/>
      <c r="M2" s="247"/>
      <c r="N2" s="247"/>
      <c r="O2" s="247"/>
      <c r="P2" s="248"/>
      <c r="Q2" s="21"/>
      <c r="R2" s="13" t="s">
        <v>43</v>
      </c>
      <c r="S2" s="13" t="str">
        <f>IF(キャラメイク!D12&gt;15,"5d6",IF(キャラメイク!D12&gt;10,"4d6",IF(キャラメイク!D12&gt;5,"3d6",IF(キャラメイク!D12&gt;2,"2d6","1d6"))))</f>
        <v>2d6</v>
      </c>
      <c r="T2" s="13">
        <v>0</v>
      </c>
      <c r="U2" s="12" t="s">
        <v>11</v>
      </c>
      <c r="V2" s="47" t="s">
        <v>11</v>
      </c>
      <c r="W2" t="s">
        <v>30</v>
      </c>
    </row>
    <row r="3" spans="1:26" ht="12" customHeight="1" thickBot="1">
      <c r="A3" s="52"/>
      <c r="B3" s="103"/>
      <c r="C3" s="120"/>
      <c r="D3" s="107"/>
      <c r="E3" s="108"/>
      <c r="F3" s="52"/>
      <c r="G3" s="52"/>
      <c r="H3" s="52"/>
      <c r="I3" s="52"/>
      <c r="J3" s="52"/>
      <c r="K3" s="244"/>
      <c r="L3" s="249"/>
      <c r="M3" s="250"/>
      <c r="N3" s="250"/>
      <c r="O3" s="250"/>
      <c r="P3" s="251"/>
      <c r="Q3" s="21"/>
      <c r="R3" s="13" t="s">
        <v>55</v>
      </c>
      <c r="S3" s="13" t="s">
        <v>241</v>
      </c>
      <c r="T3" s="13">
        <v>5</v>
      </c>
      <c r="U3" s="14" t="s">
        <v>56</v>
      </c>
      <c r="V3" s="14" t="s">
        <v>178</v>
      </c>
      <c r="W3" t="s">
        <v>159</v>
      </c>
      <c r="X3" t="s">
        <v>200</v>
      </c>
      <c r="Y3">
        <f>0+IF(キャラメイク!C52=1,10,0)+IF(キャラメイク!C52=2,15,0)+IF(キャラメイク!C52=3,20,0)+IF(キャラメイク!C52=4,25,0)+IF(キャラメイク!C52=5,30,0)+IF(キャラメイク!C52=6,35,0)+IF(キャラメイク!C52=7,40,0)+IF(キャラメイク!C52=8,45,0)</f>
        <v>10</v>
      </c>
      <c r="Z3" t="s">
        <v>156</v>
      </c>
    </row>
    <row r="4" spans="1:26" ht="12" customHeight="1">
      <c r="A4" s="52"/>
      <c r="B4" s="103"/>
      <c r="C4" s="236" t="s">
        <v>146</v>
      </c>
      <c r="D4" s="121" t="s">
        <v>294</v>
      </c>
      <c r="E4" s="122"/>
      <c r="F4" s="122"/>
      <c r="G4" s="122"/>
      <c r="H4" s="123"/>
      <c r="I4" s="52"/>
      <c r="J4" s="52"/>
      <c r="K4" s="244"/>
      <c r="L4" s="249"/>
      <c r="M4" s="250"/>
      <c r="N4" s="250"/>
      <c r="O4" s="250"/>
      <c r="P4" s="251"/>
      <c r="Q4" s="21"/>
      <c r="R4" s="13" t="s">
        <v>136</v>
      </c>
      <c r="S4" s="13" t="s">
        <v>242</v>
      </c>
      <c r="T4" s="13">
        <v>15</v>
      </c>
      <c r="U4" s="14" t="s">
        <v>57</v>
      </c>
      <c r="V4" s="14" t="s">
        <v>179</v>
      </c>
      <c r="W4" t="s">
        <v>160</v>
      </c>
      <c r="X4" t="s">
        <v>266</v>
      </c>
      <c r="Y4">
        <f>0+IF(キャラメイク!C54=1,10,0)+IF(キャラメイク!C54=2,15,0)+IF(キャラメイク!C54=3,20,0)+IF(キャラメイク!C54=4,25,0)+IF(キャラメイク!C54=5,30,0)+IF(キャラメイク!C54=6,35,0)+IF(キャラメイク!C54=7,40,0)+IF(キャラメイク!C54=8,45,0)</f>
        <v>10</v>
      </c>
      <c r="Z4" t="s">
        <v>157</v>
      </c>
    </row>
    <row r="5" spans="1:26" ht="12" customHeight="1" thickBot="1">
      <c r="A5" s="52"/>
      <c r="B5" s="103"/>
      <c r="C5" s="237"/>
      <c r="D5" s="124"/>
      <c r="E5" s="125"/>
      <c r="F5" s="125"/>
      <c r="G5" s="125"/>
      <c r="H5" s="126"/>
      <c r="I5" s="52"/>
      <c r="J5" s="52"/>
      <c r="K5" s="244"/>
      <c r="L5" s="249"/>
      <c r="M5" s="250"/>
      <c r="N5" s="250"/>
      <c r="O5" s="250"/>
      <c r="P5" s="251"/>
      <c r="Q5" s="21"/>
      <c r="R5" s="13" t="s">
        <v>248</v>
      </c>
      <c r="S5" s="13" t="s">
        <v>243</v>
      </c>
      <c r="T5" s="13">
        <v>30</v>
      </c>
      <c r="U5" s="14" t="s">
        <v>58</v>
      </c>
      <c r="V5" s="14" t="s">
        <v>180</v>
      </c>
      <c r="W5" t="s">
        <v>161</v>
      </c>
      <c r="X5" t="s">
        <v>267</v>
      </c>
      <c r="Y5">
        <f>0+IF(キャラメイク!C56=1,10,0)+IF(キャラメイク!C56=2,15,0)+IF(キャラメイク!C56=3,20,0)+IF(キャラメイク!C56=4,25,0)+IF(キャラメイク!C56=5,30,0)+IF(キャラメイク!C56=6,35,0)+IF(キャラメイク!C56=7,40,0)+IF(キャラメイク!C56=8,45,0)</f>
        <v>15</v>
      </c>
      <c r="Z5" t="s">
        <v>155</v>
      </c>
    </row>
    <row r="6" spans="1:26" ht="12" customHeight="1">
      <c r="A6" s="52"/>
      <c r="B6" s="103"/>
      <c r="C6" s="255" t="s">
        <v>3</v>
      </c>
      <c r="D6" s="257">
        <v>1</v>
      </c>
      <c r="E6" s="238" t="s">
        <v>5</v>
      </c>
      <c r="F6" s="242" t="s">
        <v>292</v>
      </c>
      <c r="G6" s="238" t="s">
        <v>1</v>
      </c>
      <c r="H6" s="240">
        <v>32</v>
      </c>
      <c r="I6" s="52"/>
      <c r="J6" s="52"/>
      <c r="K6" s="244"/>
      <c r="L6" s="249"/>
      <c r="M6" s="250"/>
      <c r="N6" s="250"/>
      <c r="O6" s="250"/>
      <c r="P6" s="251"/>
      <c r="Q6" s="21"/>
      <c r="R6" s="13" t="s">
        <v>60</v>
      </c>
      <c r="S6" s="13" t="s">
        <v>241</v>
      </c>
      <c r="T6" s="13">
        <v>5</v>
      </c>
      <c r="U6" s="14" t="s">
        <v>59</v>
      </c>
      <c r="V6" s="14" t="s">
        <v>181</v>
      </c>
      <c r="W6" t="s">
        <v>162</v>
      </c>
      <c r="X6" t="s">
        <v>268</v>
      </c>
      <c r="Y6">
        <f>0+IF(キャラメイク!C58=1,10,0)+IF(キャラメイク!C58=2,15,0)+IF(キャラメイク!C58=3,20,0)+IF(キャラメイク!C58=4,25,0)+IF(キャラメイク!C58=5,30,0)+IF(キャラメイク!C58=6,35,0)+IF(キャラメイク!C58=7,40,0)+IF(キャラメイク!C58=8,45,0)</f>
        <v>10</v>
      </c>
      <c r="Z6" t="s">
        <v>158</v>
      </c>
    </row>
    <row r="7" spans="1:26" ht="12" customHeight="1" thickBot="1">
      <c r="A7" s="52"/>
      <c r="B7" s="103"/>
      <c r="C7" s="256"/>
      <c r="D7" s="258"/>
      <c r="E7" s="239"/>
      <c r="F7" s="241"/>
      <c r="G7" s="239"/>
      <c r="H7" s="241"/>
      <c r="I7" s="52"/>
      <c r="J7" s="52"/>
      <c r="K7" s="244"/>
      <c r="L7" s="249"/>
      <c r="M7" s="250"/>
      <c r="N7" s="250"/>
      <c r="O7" s="250"/>
      <c r="P7" s="251"/>
      <c r="Q7" s="21"/>
      <c r="R7" s="13" t="s">
        <v>137</v>
      </c>
      <c r="S7" s="13" t="s">
        <v>242</v>
      </c>
      <c r="T7" s="13">
        <v>15</v>
      </c>
      <c r="U7" s="14" t="s">
        <v>61</v>
      </c>
      <c r="V7" s="14" t="s">
        <v>182</v>
      </c>
      <c r="W7" t="s">
        <v>163</v>
      </c>
      <c r="X7" t="s">
        <v>202</v>
      </c>
      <c r="Y7">
        <f>0+IF(キャラメイク!C60=1,10,0)+IF(キャラメイク!C60=2,15,0)+IF(キャラメイク!C60=3,20,0)+IF(キャラメイク!C60=4,25,0)+IF(キャラメイク!C60=5,30,0)+IF(キャラメイク!C60=6,35,0)+IF(キャラメイク!C60=7,40,0)+IF(キャラメイク!C60=8,45,0)</f>
        <v>15</v>
      </c>
      <c r="Z7" t="s">
        <v>154</v>
      </c>
    </row>
    <row r="8" spans="1:26" ht="12" customHeight="1">
      <c r="A8" s="52"/>
      <c r="B8" s="103"/>
      <c r="C8" s="228" t="s">
        <v>2</v>
      </c>
      <c r="D8" s="384" t="s">
        <v>293</v>
      </c>
      <c r="E8" s="385"/>
      <c r="F8" s="109" t="s">
        <v>141</v>
      </c>
      <c r="G8" s="115" t="s">
        <v>152</v>
      </c>
      <c r="H8" s="116"/>
      <c r="I8" s="52"/>
      <c r="J8" s="52"/>
      <c r="K8" s="244"/>
      <c r="L8" s="249"/>
      <c r="M8" s="250"/>
      <c r="N8" s="250"/>
      <c r="O8" s="250"/>
      <c r="P8" s="251"/>
      <c r="Q8" s="21"/>
      <c r="R8" s="13" t="s">
        <v>63</v>
      </c>
      <c r="S8" s="13" t="s">
        <v>243</v>
      </c>
      <c r="T8" s="13">
        <v>30</v>
      </c>
      <c r="U8" s="14" t="s">
        <v>62</v>
      </c>
      <c r="V8" s="14" t="s">
        <v>183</v>
      </c>
      <c r="W8" t="s">
        <v>164</v>
      </c>
      <c r="X8" t="s">
        <v>269</v>
      </c>
      <c r="Y8">
        <f>0+IF(キャラメイク!C62=1,10,0)+IF(キャラメイク!C62=2,15,0)+IF(キャラメイク!C62=3,20,0)+IF(キャラメイク!C62=4,25,0)+IF(キャラメイク!C62=5,30,0)+IF(キャラメイク!C62=6,35,0)+IF(キャラメイク!C62=7,40,0)+IF(キャラメイク!C62=8,45,0)</f>
        <v>10</v>
      </c>
      <c r="Z8" t="s">
        <v>153</v>
      </c>
    </row>
    <row r="9" spans="1:26" ht="12" customHeight="1" thickBot="1">
      <c r="A9" s="52"/>
      <c r="B9" s="104"/>
      <c r="C9" s="229"/>
      <c r="D9" s="386"/>
      <c r="E9" s="387"/>
      <c r="F9" s="110"/>
      <c r="G9" s="117"/>
      <c r="H9" s="118"/>
      <c r="I9" s="52"/>
      <c r="J9" s="52"/>
      <c r="K9" s="244"/>
      <c r="L9" s="249"/>
      <c r="M9" s="250"/>
      <c r="N9" s="250"/>
      <c r="O9" s="250"/>
      <c r="P9" s="251"/>
      <c r="Q9" s="21"/>
      <c r="R9" s="13" t="s">
        <v>65</v>
      </c>
      <c r="S9" s="13" t="s">
        <v>244</v>
      </c>
      <c r="T9" s="13">
        <v>15</v>
      </c>
      <c r="U9" s="14" t="s">
        <v>64</v>
      </c>
      <c r="V9" s="14" t="s">
        <v>184</v>
      </c>
      <c r="W9" t="s">
        <v>165</v>
      </c>
      <c r="X9" t="s">
        <v>270</v>
      </c>
      <c r="Y9">
        <f>0+IF(キャラメイク!C64=1,10,0)+IF(キャラメイク!C64=2,15,0)+IF(キャラメイク!C64=3,20,0)+IF(キャラメイク!C64=4,25,0)+IF(キャラメイク!C64=5,30,0)+IF(キャラメイク!C64=6,35,0)+IF(キャラメイク!C64=7,40,0)+IF(キャラメイク!C64=8,45,0)</f>
        <v>0</v>
      </c>
      <c r="Z9" t="s">
        <v>152</v>
      </c>
    </row>
    <row r="10" spans="1:26" ht="12" customHeight="1" thickBot="1">
      <c r="A10" s="52"/>
      <c r="B10" s="52"/>
      <c r="C10" s="52"/>
      <c r="D10" s="52"/>
      <c r="E10" s="52"/>
      <c r="F10" s="52"/>
      <c r="G10" s="52"/>
      <c r="H10" s="52"/>
      <c r="I10" s="52"/>
      <c r="J10" s="52"/>
      <c r="K10" s="244"/>
      <c r="L10" s="249"/>
      <c r="M10" s="250"/>
      <c r="N10" s="250"/>
      <c r="O10" s="250"/>
      <c r="P10" s="251"/>
      <c r="Q10" s="21"/>
      <c r="R10" s="13" t="s">
        <v>138</v>
      </c>
      <c r="S10" s="13" t="s">
        <v>245</v>
      </c>
      <c r="T10" s="13">
        <v>30</v>
      </c>
      <c r="U10" s="14" t="s">
        <v>66</v>
      </c>
      <c r="V10" s="14" t="s">
        <v>185</v>
      </c>
      <c r="W10" t="s">
        <v>166</v>
      </c>
      <c r="X10" t="s">
        <v>271</v>
      </c>
      <c r="Y10">
        <f>0+IF(キャラメイク!C66=1,10,0)+IF(キャラメイク!C66=2,15,0)+IF(キャラメイク!C66=3,20,0)+IF(キャラメイク!C66=4,25,0)+IF(キャラメイク!C66=5,30,0)+IF(キャラメイク!C66=6,35,0)+IF(キャラメイク!C66=7,40,0)+IF(キャラメイク!C66=8,45,0)</f>
        <v>0</v>
      </c>
      <c r="Z10" t="s">
        <v>148</v>
      </c>
    </row>
    <row r="11" spans="1:26" ht="12" customHeight="1" thickBot="1">
      <c r="A11" s="52"/>
      <c r="B11" s="227" t="s">
        <v>8</v>
      </c>
      <c r="C11" s="23" t="s">
        <v>9</v>
      </c>
      <c r="D11" s="24" t="s">
        <v>10</v>
      </c>
      <c r="E11" s="52"/>
      <c r="F11" s="52"/>
      <c r="G11" s="25" t="s">
        <v>3</v>
      </c>
      <c r="H11" s="26" t="s">
        <v>6</v>
      </c>
      <c r="I11" s="52"/>
      <c r="J11" s="52"/>
      <c r="K11" s="244"/>
      <c r="L11" s="249"/>
      <c r="M11" s="250"/>
      <c r="N11" s="250"/>
      <c r="O11" s="250"/>
      <c r="P11" s="251"/>
      <c r="Q11" s="21"/>
      <c r="R11" s="13" t="s">
        <v>68</v>
      </c>
      <c r="S11" s="13" t="s">
        <v>246</v>
      </c>
      <c r="T11" s="13">
        <v>15</v>
      </c>
      <c r="U11" s="14" t="s">
        <v>67</v>
      </c>
      <c r="V11" s="14" t="s">
        <v>186</v>
      </c>
      <c r="W11" t="s">
        <v>167</v>
      </c>
      <c r="X11" t="s">
        <v>272</v>
      </c>
      <c r="Y11">
        <f>0+IF(キャラメイク!C68=1,10,0)+IF(キャラメイク!C68=2,15,0)+IF(キャラメイク!C68=3,20,0)+IF(キャラメイク!C68=4,25,0)+IF(キャラメイク!C68=5,30,0)+IF(キャラメイク!C68=6,35,0)+IF(キャラメイク!C68=7,40,0)+IF(キャラメイク!C68=8,45,0)</f>
        <v>0</v>
      </c>
      <c r="Z11" t="s">
        <v>149</v>
      </c>
    </row>
    <row r="12" spans="1:26" ht="12" customHeight="1" thickBot="1">
      <c r="A12" s="52"/>
      <c r="B12" s="227"/>
      <c r="C12" s="225" t="s">
        <v>12</v>
      </c>
      <c r="D12" s="226">
        <v>3</v>
      </c>
      <c r="E12" s="52"/>
      <c r="F12" s="52"/>
      <c r="G12" s="27">
        <v>1</v>
      </c>
      <c r="H12" s="28">
        <v>20</v>
      </c>
      <c r="I12" s="52"/>
      <c r="J12" s="52"/>
      <c r="K12" s="244"/>
      <c r="L12" s="249"/>
      <c r="M12" s="250"/>
      <c r="N12" s="250"/>
      <c r="O12" s="250"/>
      <c r="P12" s="251"/>
      <c r="Q12" s="21"/>
      <c r="R12" s="13" t="s">
        <v>247</v>
      </c>
      <c r="S12" s="13" t="s">
        <v>251</v>
      </c>
      <c r="T12" s="13">
        <v>30</v>
      </c>
      <c r="U12" s="14" t="s">
        <v>69</v>
      </c>
      <c r="V12" s="48" t="s">
        <v>187</v>
      </c>
      <c r="W12" t="s">
        <v>168</v>
      </c>
      <c r="X12" t="s">
        <v>273</v>
      </c>
      <c r="Y12">
        <f>0+IF(キャラメイク!C70=1,10,0)+IF(キャラメイク!C70=2,15,0)+IF(キャラメイク!C70=3,20,0)+IF(キャラメイク!C70=4,25,0)+IF(キャラメイク!C70=5,30,0)+IF(キャラメイク!C70=6,35,0)+IF(キャラメイク!C70=7,40,0)+IF(キャラメイク!C70=8,45,0)</f>
        <v>0</v>
      </c>
      <c r="Z12" t="s">
        <v>150</v>
      </c>
    </row>
    <row r="13" spans="1:26" ht="12" customHeight="1" thickBot="1">
      <c r="A13" s="52"/>
      <c r="B13" s="227"/>
      <c r="C13" s="225"/>
      <c r="D13" s="226"/>
      <c r="E13" s="52"/>
      <c r="F13" s="52"/>
      <c r="G13" s="27">
        <v>2</v>
      </c>
      <c r="H13" s="28">
        <v>22</v>
      </c>
      <c r="I13" s="52"/>
      <c r="J13" s="52"/>
      <c r="K13" s="244"/>
      <c r="L13" s="249"/>
      <c r="M13" s="250"/>
      <c r="N13" s="250"/>
      <c r="O13" s="250"/>
      <c r="P13" s="251"/>
      <c r="Q13" s="21"/>
      <c r="R13" s="13" t="s">
        <v>71</v>
      </c>
      <c r="S13" s="13" t="s">
        <v>249</v>
      </c>
      <c r="T13" s="13">
        <v>30</v>
      </c>
      <c r="U13" s="14" t="s">
        <v>70</v>
      </c>
      <c r="V13" s="48" t="s">
        <v>188</v>
      </c>
      <c r="W13" t="s">
        <v>169</v>
      </c>
      <c r="X13" t="s">
        <v>274</v>
      </c>
      <c r="Y13">
        <f>0+IF(キャラメイク!C72=1,10,0)+IF(キャラメイク!C72=2,15,0)+IF(キャラメイク!C72=3,20,0)+IF(キャラメイク!C72=4,25,0)+IF(キャラメイク!C72=5,30,0)+IF(キャラメイク!C72=6,35,0)+IF(キャラメイク!C72=7,40,0)+IF(キャラメイク!C72=8,45,0)</f>
        <v>0</v>
      </c>
      <c r="Z13" t="s">
        <v>151</v>
      </c>
    </row>
    <row r="14" spans="1:26" ht="12" customHeight="1" thickBot="1">
      <c r="A14" s="52"/>
      <c r="B14" s="227"/>
      <c r="C14" s="230" t="s">
        <v>13</v>
      </c>
      <c r="D14" s="231">
        <v>3</v>
      </c>
      <c r="E14" s="52"/>
      <c r="F14" s="52"/>
      <c r="G14" s="27">
        <v>3</v>
      </c>
      <c r="H14" s="28">
        <v>24</v>
      </c>
      <c r="I14" s="52"/>
      <c r="J14" s="52"/>
      <c r="K14" s="244"/>
      <c r="L14" s="249"/>
      <c r="M14" s="250"/>
      <c r="N14" s="250"/>
      <c r="O14" s="250"/>
      <c r="P14" s="251"/>
      <c r="Q14" s="21"/>
      <c r="R14" s="13" t="s">
        <v>121</v>
      </c>
      <c r="S14" s="13" t="s">
        <v>250</v>
      </c>
      <c r="T14" s="13">
        <v>15</v>
      </c>
      <c r="U14" s="14" t="s">
        <v>72</v>
      </c>
      <c r="V14" s="48" t="s">
        <v>189</v>
      </c>
      <c r="W14" t="s">
        <v>170</v>
      </c>
      <c r="X14" t="s">
        <v>275</v>
      </c>
      <c r="Y14">
        <f>0+IF(キャラメイク!C74=1,10,0)+IF(キャラメイク!C74=2,15,0)+IF(キャラメイク!C74=3,20,0)+IF(キャラメイク!C74=4,25,0)+IF(キャラメイク!C74=5,30,0)+IF(キャラメイク!C74=6,35,0)+IF(キャラメイク!C74=7,40,0)+IF(キャラメイク!C74=8,45,0)</f>
        <v>0</v>
      </c>
      <c r="Z14" t="s">
        <v>143</v>
      </c>
    </row>
    <row r="15" spans="1:26" ht="12" customHeight="1" thickBot="1">
      <c r="A15" s="52"/>
      <c r="B15" s="227"/>
      <c r="C15" s="230"/>
      <c r="D15" s="231"/>
      <c r="E15" s="52"/>
      <c r="F15" s="52"/>
      <c r="G15" s="27">
        <v>4</v>
      </c>
      <c r="H15" s="28">
        <v>26</v>
      </c>
      <c r="I15" s="52"/>
      <c r="J15" s="52"/>
      <c r="K15" s="244"/>
      <c r="L15" s="249"/>
      <c r="M15" s="250"/>
      <c r="N15" s="250"/>
      <c r="O15" s="250"/>
      <c r="P15" s="251"/>
      <c r="Q15" s="21"/>
      <c r="R15" s="13" t="s">
        <v>122</v>
      </c>
      <c r="S15" s="13" t="s">
        <v>251</v>
      </c>
      <c r="T15" s="13">
        <v>30</v>
      </c>
      <c r="U15" s="14" t="s">
        <v>73</v>
      </c>
      <c r="V15" s="48" t="s">
        <v>190</v>
      </c>
      <c r="W15" t="s">
        <v>171</v>
      </c>
      <c r="X15" t="s">
        <v>276</v>
      </c>
      <c r="Z15" s="20" t="s">
        <v>142</v>
      </c>
    </row>
    <row r="16" spans="1:24" ht="12" customHeight="1" thickBot="1">
      <c r="A16" s="52"/>
      <c r="B16" s="227"/>
      <c r="C16" s="230" t="s">
        <v>14</v>
      </c>
      <c r="D16" s="231">
        <v>4</v>
      </c>
      <c r="E16" s="52"/>
      <c r="F16" s="52"/>
      <c r="G16" s="27">
        <v>5</v>
      </c>
      <c r="H16" s="28">
        <v>28</v>
      </c>
      <c r="I16" s="52"/>
      <c r="J16" s="52"/>
      <c r="K16" s="244"/>
      <c r="L16" s="249"/>
      <c r="M16" s="250"/>
      <c r="N16" s="250"/>
      <c r="O16" s="250"/>
      <c r="P16" s="251"/>
      <c r="Q16" s="21"/>
      <c r="R16" s="13" t="s">
        <v>123</v>
      </c>
      <c r="S16" s="13" t="s">
        <v>252</v>
      </c>
      <c r="T16" s="13">
        <v>15</v>
      </c>
      <c r="U16" s="14" t="s">
        <v>75</v>
      </c>
      <c r="V16" s="14" t="s">
        <v>191</v>
      </c>
      <c r="W16" t="s">
        <v>172</v>
      </c>
      <c r="X16" t="s">
        <v>277</v>
      </c>
    </row>
    <row r="17" spans="1:24" ht="12" customHeight="1" thickBot="1">
      <c r="A17" s="52"/>
      <c r="B17" s="227"/>
      <c r="C17" s="230"/>
      <c r="D17" s="231"/>
      <c r="E17" s="52"/>
      <c r="F17" s="52"/>
      <c r="G17" s="27">
        <v>6</v>
      </c>
      <c r="H17" s="28">
        <v>30</v>
      </c>
      <c r="I17" s="52"/>
      <c r="J17" s="52"/>
      <c r="K17" s="244"/>
      <c r="L17" s="249"/>
      <c r="M17" s="250"/>
      <c r="N17" s="250"/>
      <c r="O17" s="250"/>
      <c r="P17" s="251"/>
      <c r="Q17" s="21"/>
      <c r="R17" s="13" t="s">
        <v>124</v>
      </c>
      <c r="S17" s="13" t="s">
        <v>254</v>
      </c>
      <c r="T17" s="13">
        <v>15</v>
      </c>
      <c r="U17" s="14" t="s">
        <v>77</v>
      </c>
      <c r="V17" s="14" t="s">
        <v>192</v>
      </c>
      <c r="W17" t="s">
        <v>173</v>
      </c>
      <c r="X17" t="s">
        <v>278</v>
      </c>
    </row>
    <row r="18" spans="1:24" ht="12" customHeight="1" thickBot="1">
      <c r="A18" s="52"/>
      <c r="B18" s="227"/>
      <c r="C18" s="230" t="s">
        <v>16</v>
      </c>
      <c r="D18" s="231">
        <v>3</v>
      </c>
      <c r="E18" s="52"/>
      <c r="F18" s="52"/>
      <c r="G18" s="27">
        <v>7</v>
      </c>
      <c r="H18" s="28">
        <v>32</v>
      </c>
      <c r="I18" s="52"/>
      <c r="J18" s="52"/>
      <c r="K18" s="244"/>
      <c r="L18" s="249"/>
      <c r="M18" s="250"/>
      <c r="N18" s="250"/>
      <c r="O18" s="250"/>
      <c r="P18" s="251"/>
      <c r="Q18" s="21"/>
      <c r="R18" s="13" t="s">
        <v>125</v>
      </c>
      <c r="S18" s="13" t="s">
        <v>255</v>
      </c>
      <c r="T18" s="13">
        <v>15</v>
      </c>
      <c r="U18" s="14" t="s">
        <v>79</v>
      </c>
      <c r="V18" s="14"/>
      <c r="X18" t="s">
        <v>279</v>
      </c>
    </row>
    <row r="19" spans="1:24" ht="12" customHeight="1" thickBot="1">
      <c r="A19" s="52"/>
      <c r="B19" s="227"/>
      <c r="C19" s="230"/>
      <c r="D19" s="231"/>
      <c r="E19" s="52"/>
      <c r="F19" s="52"/>
      <c r="G19" s="27">
        <v>8</v>
      </c>
      <c r="H19" s="28">
        <v>34</v>
      </c>
      <c r="I19" s="52"/>
      <c r="J19" s="52"/>
      <c r="K19" s="244"/>
      <c r="L19" s="249"/>
      <c r="M19" s="250"/>
      <c r="N19" s="250"/>
      <c r="O19" s="250"/>
      <c r="P19" s="251"/>
      <c r="Q19" s="21"/>
      <c r="R19" s="13" t="s">
        <v>253</v>
      </c>
      <c r="S19" s="13" t="s">
        <v>256</v>
      </c>
      <c r="T19" s="13">
        <v>30</v>
      </c>
      <c r="U19" s="14" t="s">
        <v>81</v>
      </c>
      <c r="V19" s="14"/>
      <c r="X19" t="s">
        <v>280</v>
      </c>
    </row>
    <row r="20" spans="1:24" ht="12" customHeight="1" thickBot="1">
      <c r="A20" s="52"/>
      <c r="B20" s="227"/>
      <c r="C20" s="230" t="s">
        <v>17</v>
      </c>
      <c r="D20" s="231">
        <v>3</v>
      </c>
      <c r="E20" s="232" t="s">
        <v>18</v>
      </c>
      <c r="F20" s="52"/>
      <c r="G20" s="27">
        <v>9</v>
      </c>
      <c r="H20" s="28">
        <v>36</v>
      </c>
      <c r="I20" s="52"/>
      <c r="J20" s="52"/>
      <c r="K20" s="244"/>
      <c r="L20" s="249"/>
      <c r="M20" s="250"/>
      <c r="N20" s="250"/>
      <c r="O20" s="250"/>
      <c r="P20" s="251"/>
      <c r="Q20" s="21"/>
      <c r="R20" s="13" t="s">
        <v>74</v>
      </c>
      <c r="S20" s="13" t="s">
        <v>257</v>
      </c>
      <c r="T20" s="13">
        <v>15</v>
      </c>
      <c r="U20" s="14" t="s">
        <v>83</v>
      </c>
      <c r="V20" s="14"/>
      <c r="X20" t="s">
        <v>281</v>
      </c>
    </row>
    <row r="21" spans="1:24" ht="12" customHeight="1" thickBot="1">
      <c r="A21" s="52"/>
      <c r="B21" s="227"/>
      <c r="C21" s="230"/>
      <c r="D21" s="231"/>
      <c r="E21" s="232"/>
      <c r="F21" s="52"/>
      <c r="G21" s="29">
        <v>10</v>
      </c>
      <c r="H21" s="30">
        <v>38</v>
      </c>
      <c r="I21" s="52"/>
      <c r="J21" s="52"/>
      <c r="K21" s="244"/>
      <c r="L21" s="249"/>
      <c r="M21" s="250"/>
      <c r="N21" s="250"/>
      <c r="O21" s="250"/>
      <c r="P21" s="251"/>
      <c r="Q21" s="21"/>
      <c r="R21" s="13" t="s">
        <v>76</v>
      </c>
      <c r="S21" s="13" t="s">
        <v>241</v>
      </c>
      <c r="T21" s="13">
        <v>30</v>
      </c>
      <c r="U21" s="14" t="s">
        <v>85</v>
      </c>
      <c r="V21" s="14"/>
      <c r="X21" t="s">
        <v>282</v>
      </c>
    </row>
    <row r="22" spans="1:24" ht="12" customHeight="1" thickBot="1">
      <c r="A22" s="52"/>
      <c r="B22" s="227"/>
      <c r="C22" s="233" t="s">
        <v>19</v>
      </c>
      <c r="D22" s="234">
        <v>4</v>
      </c>
      <c r="E22" s="235">
        <f>SUM(D12:D22)</f>
        <v>20</v>
      </c>
      <c r="F22" s="52"/>
      <c r="G22" s="52"/>
      <c r="H22" s="52"/>
      <c r="I22" s="52"/>
      <c r="J22" s="52"/>
      <c r="K22" s="244"/>
      <c r="L22" s="249"/>
      <c r="M22" s="250"/>
      <c r="N22" s="250"/>
      <c r="O22" s="250"/>
      <c r="P22" s="251"/>
      <c r="Q22" s="21"/>
      <c r="R22" s="13" t="s">
        <v>78</v>
      </c>
      <c r="S22" s="13" t="s">
        <v>242</v>
      </c>
      <c r="T22" s="13">
        <v>25</v>
      </c>
      <c r="U22" s="14" t="s">
        <v>86</v>
      </c>
      <c r="V22" s="14"/>
      <c r="X22" t="s">
        <v>283</v>
      </c>
    </row>
    <row r="23" spans="1:24" ht="12" customHeight="1" thickBot="1">
      <c r="A23" s="52"/>
      <c r="B23" s="227"/>
      <c r="C23" s="233"/>
      <c r="D23" s="234"/>
      <c r="E23" s="235"/>
      <c r="F23" s="52"/>
      <c r="G23" s="52"/>
      <c r="H23" s="52"/>
      <c r="I23" s="52"/>
      <c r="J23" s="52"/>
      <c r="K23" s="245"/>
      <c r="L23" s="252"/>
      <c r="M23" s="253"/>
      <c r="N23" s="253"/>
      <c r="O23" s="253"/>
      <c r="P23" s="254"/>
      <c r="Q23" s="21"/>
      <c r="R23" s="13" t="s">
        <v>80</v>
      </c>
      <c r="S23" s="13" t="s">
        <v>241</v>
      </c>
      <c r="T23" s="13">
        <v>5</v>
      </c>
      <c r="U23" s="14" t="s">
        <v>87</v>
      </c>
      <c r="V23" s="14"/>
      <c r="X23" t="s">
        <v>284</v>
      </c>
    </row>
    <row r="24" spans="1:24" ht="12" customHeight="1" thickBot="1">
      <c r="A24" s="52"/>
      <c r="B24" s="52"/>
      <c r="C24" s="52"/>
      <c r="D24" s="52"/>
      <c r="E24" s="52"/>
      <c r="F24" s="52"/>
      <c r="G24" s="52"/>
      <c r="H24" s="52"/>
      <c r="I24" s="52"/>
      <c r="J24" s="52"/>
      <c r="K24" s="52"/>
      <c r="L24" s="52"/>
      <c r="M24" s="52"/>
      <c r="N24" s="52"/>
      <c r="O24" s="354" t="s">
        <v>291</v>
      </c>
      <c r="P24" s="354"/>
      <c r="Q24" s="21"/>
      <c r="R24" s="13" t="s">
        <v>82</v>
      </c>
      <c r="S24" s="13" t="s">
        <v>258</v>
      </c>
      <c r="T24" s="13">
        <v>30</v>
      </c>
      <c r="U24" s="14" t="s">
        <v>88</v>
      </c>
      <c r="V24" s="14"/>
      <c r="X24" t="s">
        <v>285</v>
      </c>
    </row>
    <row r="25" spans="1:22" ht="12" customHeight="1" thickBot="1">
      <c r="A25" s="52"/>
      <c r="B25" s="96" t="s">
        <v>118</v>
      </c>
      <c r="C25" s="31" t="s">
        <v>9</v>
      </c>
      <c r="D25" s="32" t="s">
        <v>10</v>
      </c>
      <c r="E25" s="33" t="s">
        <v>20</v>
      </c>
      <c r="F25" s="34" t="s">
        <v>21</v>
      </c>
      <c r="G25" s="52"/>
      <c r="H25" s="218" t="s">
        <v>119</v>
      </c>
      <c r="I25" s="44" t="s">
        <v>9</v>
      </c>
      <c r="J25" s="32" t="s">
        <v>10</v>
      </c>
      <c r="K25" s="33" t="s">
        <v>20</v>
      </c>
      <c r="L25" s="34" t="s">
        <v>21</v>
      </c>
      <c r="M25" s="52"/>
      <c r="N25" s="52"/>
      <c r="O25" s="52"/>
      <c r="P25" s="52"/>
      <c r="Q25" s="21"/>
      <c r="R25" s="13" t="s">
        <v>84</v>
      </c>
      <c r="S25" s="13" t="s">
        <v>258</v>
      </c>
      <c r="T25" s="13">
        <v>30</v>
      </c>
      <c r="U25" s="14" t="s">
        <v>89</v>
      </c>
      <c r="V25" s="14"/>
    </row>
    <row r="26" spans="1:22" ht="12" customHeight="1" thickBot="1">
      <c r="A26" s="52"/>
      <c r="B26" s="199"/>
      <c r="C26" s="259" t="s">
        <v>22</v>
      </c>
      <c r="D26" s="260">
        <f>D12*3+20</f>
        <v>29</v>
      </c>
      <c r="E26" s="210"/>
      <c r="F26" s="211">
        <f>D26+E26</f>
        <v>29</v>
      </c>
      <c r="G26" s="52"/>
      <c r="H26" s="219"/>
      <c r="I26" s="221" t="s">
        <v>109</v>
      </c>
      <c r="J26" s="133">
        <f>ROUNDDOWN((D12+D18)/3,0)</f>
        <v>2</v>
      </c>
      <c r="K26" s="210"/>
      <c r="L26" s="211">
        <f>J26+K26</f>
        <v>2</v>
      </c>
      <c r="M26" s="52"/>
      <c r="N26" s="52"/>
      <c r="O26" s="52"/>
      <c r="P26" s="52"/>
      <c r="Q26" s="21"/>
      <c r="R26" s="13" t="s">
        <v>126</v>
      </c>
      <c r="S26" s="13" t="s">
        <v>262</v>
      </c>
      <c r="T26" s="13">
        <v>10</v>
      </c>
      <c r="U26" s="14" t="s">
        <v>91</v>
      </c>
      <c r="V26" s="14"/>
    </row>
    <row r="27" spans="1:22" ht="12" customHeight="1" thickBot="1">
      <c r="A27" s="52"/>
      <c r="B27" s="199"/>
      <c r="C27" s="259"/>
      <c r="D27" s="260"/>
      <c r="E27" s="210"/>
      <c r="F27" s="211"/>
      <c r="G27" s="52"/>
      <c r="H27" s="219"/>
      <c r="I27" s="221"/>
      <c r="J27" s="133"/>
      <c r="K27" s="210"/>
      <c r="L27" s="211"/>
      <c r="M27" s="52"/>
      <c r="N27" s="52"/>
      <c r="O27" s="52"/>
      <c r="P27" s="52"/>
      <c r="Q27" s="21"/>
      <c r="R27" s="13" t="s">
        <v>120</v>
      </c>
      <c r="S27" s="13" t="s">
        <v>259</v>
      </c>
      <c r="T27" s="13">
        <v>15</v>
      </c>
      <c r="U27" s="14" t="s">
        <v>93</v>
      </c>
      <c r="V27" s="14"/>
    </row>
    <row r="28" spans="1:22" ht="12" customHeight="1" thickBot="1">
      <c r="A28" s="52"/>
      <c r="B28" s="199"/>
      <c r="C28" s="212" t="s">
        <v>23</v>
      </c>
      <c r="D28" s="213">
        <f>D14+D16+10</f>
        <v>17</v>
      </c>
      <c r="E28" s="206">
        <v>5</v>
      </c>
      <c r="F28" s="207">
        <f>D28+E28</f>
        <v>22</v>
      </c>
      <c r="G28" s="52"/>
      <c r="H28" s="219"/>
      <c r="I28" s="205" t="s">
        <v>110</v>
      </c>
      <c r="J28" s="133">
        <f>ROUNDDOWN((D14+D20)/3,0)</f>
        <v>2</v>
      </c>
      <c r="K28" s="206"/>
      <c r="L28" s="207">
        <f>J28+K28</f>
        <v>2</v>
      </c>
      <c r="M28" s="52"/>
      <c r="N28" s="52"/>
      <c r="O28" s="52"/>
      <c r="P28" s="52"/>
      <c r="Q28" s="21"/>
      <c r="R28" s="13" t="s">
        <v>90</v>
      </c>
      <c r="S28" s="13" t="s">
        <v>260</v>
      </c>
      <c r="T28" s="13">
        <v>30</v>
      </c>
      <c r="U28" s="14" t="s">
        <v>94</v>
      </c>
      <c r="V28" s="14"/>
    </row>
    <row r="29" spans="1:22" ht="12" customHeight="1" thickBot="1">
      <c r="A29" s="52"/>
      <c r="B29" s="199"/>
      <c r="C29" s="212"/>
      <c r="D29" s="213"/>
      <c r="E29" s="206"/>
      <c r="F29" s="207"/>
      <c r="G29" s="52"/>
      <c r="H29" s="219"/>
      <c r="I29" s="205"/>
      <c r="J29" s="133"/>
      <c r="K29" s="206"/>
      <c r="L29" s="207"/>
      <c r="M29" s="52"/>
      <c r="N29" s="52"/>
      <c r="O29" s="52"/>
      <c r="P29" s="52"/>
      <c r="Q29" s="21"/>
      <c r="R29" s="13" t="s">
        <v>127</v>
      </c>
      <c r="S29" s="13" t="s">
        <v>250</v>
      </c>
      <c r="T29" s="13">
        <v>10</v>
      </c>
      <c r="U29" s="14" t="s">
        <v>96</v>
      </c>
      <c r="V29" s="14"/>
    </row>
    <row r="30" spans="1:22" ht="12" customHeight="1" thickBot="1">
      <c r="A30" s="52"/>
      <c r="B30" s="199"/>
      <c r="C30" s="212" t="s">
        <v>24</v>
      </c>
      <c r="D30" s="213">
        <f>ROUNDDOWN(D16/2,0)</f>
        <v>2</v>
      </c>
      <c r="E30" s="206"/>
      <c r="F30" s="207">
        <f>D30+E30</f>
        <v>2</v>
      </c>
      <c r="G30" s="52"/>
      <c r="H30" s="219"/>
      <c r="I30" s="205" t="s">
        <v>111</v>
      </c>
      <c r="J30" s="133">
        <f>ROUNDDOWN((D18+D22)/3,0)</f>
        <v>2</v>
      </c>
      <c r="K30" s="206"/>
      <c r="L30" s="207">
        <f>J30+K30</f>
        <v>2</v>
      </c>
      <c r="M30" s="52"/>
      <c r="N30" s="52"/>
      <c r="O30" s="52"/>
      <c r="P30" s="52"/>
      <c r="Q30" s="21"/>
      <c r="R30" s="13" t="s">
        <v>92</v>
      </c>
      <c r="S30" s="13" t="s">
        <v>258</v>
      </c>
      <c r="T30" s="13">
        <v>30</v>
      </c>
      <c r="U30" s="14" t="s">
        <v>97</v>
      </c>
      <c r="V30" s="14"/>
    </row>
    <row r="31" spans="1:22" ht="12" customHeight="1" thickBot="1">
      <c r="A31" s="52"/>
      <c r="B31" s="199"/>
      <c r="C31" s="212"/>
      <c r="D31" s="213"/>
      <c r="E31" s="206"/>
      <c r="F31" s="207"/>
      <c r="G31" s="52"/>
      <c r="H31" s="219"/>
      <c r="I31" s="205"/>
      <c r="J31" s="133"/>
      <c r="K31" s="206"/>
      <c r="L31" s="207"/>
      <c r="M31" s="52"/>
      <c r="N31" s="52"/>
      <c r="O31" s="52"/>
      <c r="P31" s="52"/>
      <c r="Q31" s="21"/>
      <c r="R31" s="13" t="s">
        <v>261</v>
      </c>
      <c r="S31" s="13" t="s">
        <v>258</v>
      </c>
      <c r="T31" s="13">
        <v>30</v>
      </c>
      <c r="U31" s="14" t="s">
        <v>98</v>
      </c>
      <c r="V31" s="14"/>
    </row>
    <row r="32" spans="1:22" ht="12" customHeight="1" thickBot="1">
      <c r="A32" s="52"/>
      <c r="B32" s="199"/>
      <c r="C32" s="212" t="s">
        <v>25</v>
      </c>
      <c r="D32" s="213">
        <f>ROUNDDOWN((D14+D22)/3,0)</f>
        <v>2</v>
      </c>
      <c r="E32" s="206">
        <v>1</v>
      </c>
      <c r="F32" s="207">
        <f>D32+E32</f>
        <v>3</v>
      </c>
      <c r="G32" s="52"/>
      <c r="H32" s="219"/>
      <c r="I32" s="205" t="s">
        <v>112</v>
      </c>
      <c r="J32" s="133">
        <f>ROUNDDOWN((D14+D22)/3,0)</f>
        <v>2</v>
      </c>
      <c r="K32" s="206"/>
      <c r="L32" s="207">
        <f>J32+K32</f>
        <v>2</v>
      </c>
      <c r="M32" s="52"/>
      <c r="N32" s="52"/>
      <c r="O32" s="52"/>
      <c r="P32" s="52"/>
      <c r="Q32" s="21"/>
      <c r="R32" s="13" t="s">
        <v>95</v>
      </c>
      <c r="S32" s="13" t="s">
        <v>243</v>
      </c>
      <c r="T32" s="13">
        <v>30</v>
      </c>
      <c r="U32" s="14" t="s">
        <v>99</v>
      </c>
      <c r="V32" s="14"/>
    </row>
    <row r="33" spans="1:22" ht="12" customHeight="1" thickBot="1">
      <c r="A33" s="52"/>
      <c r="B33" s="199"/>
      <c r="C33" s="212"/>
      <c r="D33" s="213"/>
      <c r="E33" s="206"/>
      <c r="F33" s="207"/>
      <c r="G33" s="52"/>
      <c r="H33" s="219"/>
      <c r="I33" s="205"/>
      <c r="J33" s="133"/>
      <c r="K33" s="206"/>
      <c r="L33" s="207"/>
      <c r="M33" s="52"/>
      <c r="N33" s="52"/>
      <c r="O33" s="52"/>
      <c r="P33" s="52"/>
      <c r="Q33" s="21"/>
      <c r="R33" s="13" t="s">
        <v>130</v>
      </c>
      <c r="S33" s="13" t="s">
        <v>262</v>
      </c>
      <c r="T33" s="13">
        <v>10</v>
      </c>
      <c r="U33" s="14" t="s">
        <v>100</v>
      </c>
      <c r="V33" s="14"/>
    </row>
    <row r="34" spans="1:22" ht="12" customHeight="1" thickBot="1">
      <c r="A34" s="52"/>
      <c r="B34" s="199"/>
      <c r="C34" s="212" t="s">
        <v>26</v>
      </c>
      <c r="D34" s="213">
        <f>ROUNDDOWN((D18+D12)/3,0)</f>
        <v>2</v>
      </c>
      <c r="E34" s="206">
        <v>2</v>
      </c>
      <c r="F34" s="207">
        <f>D34+E34</f>
        <v>4</v>
      </c>
      <c r="G34" s="52"/>
      <c r="H34" s="219"/>
      <c r="I34" s="205" t="s">
        <v>113</v>
      </c>
      <c r="J34" s="133">
        <f>ROUNDDOWN((D14+D18)/3,0)</f>
        <v>2</v>
      </c>
      <c r="K34" s="206"/>
      <c r="L34" s="207">
        <f>J34+K34</f>
        <v>2</v>
      </c>
      <c r="M34" s="52"/>
      <c r="N34" s="52"/>
      <c r="O34" s="52"/>
      <c r="P34" s="52"/>
      <c r="Q34" s="21"/>
      <c r="R34" s="13" t="s">
        <v>128</v>
      </c>
      <c r="S34" s="13" t="s">
        <v>263</v>
      </c>
      <c r="T34" s="13">
        <v>15</v>
      </c>
      <c r="U34" s="14" t="s">
        <v>101</v>
      </c>
      <c r="V34" s="14"/>
    </row>
    <row r="35" spans="1:22" ht="12" customHeight="1" thickBot="1">
      <c r="A35" s="52"/>
      <c r="B35" s="199"/>
      <c r="C35" s="212"/>
      <c r="D35" s="213"/>
      <c r="E35" s="206"/>
      <c r="F35" s="207"/>
      <c r="G35" s="52"/>
      <c r="H35" s="219"/>
      <c r="I35" s="205"/>
      <c r="J35" s="133"/>
      <c r="K35" s="206"/>
      <c r="L35" s="207"/>
      <c r="M35" s="52"/>
      <c r="N35" s="52"/>
      <c r="O35" s="52"/>
      <c r="P35" s="52"/>
      <c r="Q35" s="21"/>
      <c r="R35" s="17" t="s">
        <v>129</v>
      </c>
      <c r="S35" s="13" t="s">
        <v>264</v>
      </c>
      <c r="T35" s="13">
        <v>40</v>
      </c>
      <c r="U35" s="14" t="s">
        <v>102</v>
      </c>
      <c r="V35" s="14"/>
    </row>
    <row r="36" spans="1:22" ht="12" customHeight="1" thickBot="1">
      <c r="A36" s="52"/>
      <c r="B36" s="199"/>
      <c r="C36" s="212" t="s">
        <v>27</v>
      </c>
      <c r="D36" s="213">
        <f>ROUNDDOWN((D20+D22)/3,0)</f>
        <v>2</v>
      </c>
      <c r="E36" s="206">
        <v>1</v>
      </c>
      <c r="F36" s="207">
        <f>D36+E36</f>
        <v>3</v>
      </c>
      <c r="G36" s="52"/>
      <c r="H36" s="219"/>
      <c r="I36" s="205" t="s">
        <v>114</v>
      </c>
      <c r="J36" s="133">
        <f>ROUNDDOWN((D16+D14)/3,0)</f>
        <v>2</v>
      </c>
      <c r="K36" s="206"/>
      <c r="L36" s="207">
        <f>J36+K36</f>
        <v>2</v>
      </c>
      <c r="M36" s="52"/>
      <c r="N36" s="52"/>
      <c r="O36" s="52"/>
      <c r="P36" s="52"/>
      <c r="Q36" s="21"/>
      <c r="R36" s="15"/>
      <c r="S36" s="15"/>
      <c r="T36" s="15"/>
      <c r="U36" s="14" t="s">
        <v>103</v>
      </c>
      <c r="V36" s="14"/>
    </row>
    <row r="37" spans="1:22" ht="12" customHeight="1" thickBot="1">
      <c r="A37" s="52"/>
      <c r="B37" s="199"/>
      <c r="C37" s="212"/>
      <c r="D37" s="213"/>
      <c r="E37" s="206"/>
      <c r="F37" s="207"/>
      <c r="G37" s="52"/>
      <c r="H37" s="219"/>
      <c r="I37" s="205"/>
      <c r="J37" s="133"/>
      <c r="K37" s="206"/>
      <c r="L37" s="207"/>
      <c r="M37" s="52"/>
      <c r="N37" s="52"/>
      <c r="O37" s="52"/>
      <c r="P37" s="52"/>
      <c r="Q37" s="21"/>
      <c r="R37" s="13"/>
      <c r="S37" s="13"/>
      <c r="T37" s="13"/>
      <c r="U37" s="14" t="s">
        <v>104</v>
      </c>
      <c r="V37" s="14"/>
    </row>
    <row r="38" spans="1:22" ht="12" customHeight="1" thickBot="1">
      <c r="A38" s="52"/>
      <c r="B38" s="199"/>
      <c r="C38" s="212" t="s">
        <v>28</v>
      </c>
      <c r="D38" s="213">
        <f>ROUNDDOWN(D22+D20/2,0)</f>
        <v>5</v>
      </c>
      <c r="E38" s="206"/>
      <c r="F38" s="207">
        <f>D38+E38</f>
        <v>5</v>
      </c>
      <c r="G38" s="52"/>
      <c r="H38" s="219"/>
      <c r="I38" s="205" t="s">
        <v>115</v>
      </c>
      <c r="J38" s="133">
        <f>ROUNDDOWN((D20+D16)/3,0)</f>
        <v>2</v>
      </c>
      <c r="K38" s="206"/>
      <c r="L38" s="207">
        <f>J38+K38</f>
        <v>2</v>
      </c>
      <c r="M38" s="52"/>
      <c r="N38" s="52"/>
      <c r="O38" s="52"/>
      <c r="P38" s="52"/>
      <c r="Q38" s="21"/>
      <c r="R38" s="13"/>
      <c r="S38" s="13"/>
      <c r="T38" s="13"/>
      <c r="U38" s="14" t="s">
        <v>105</v>
      </c>
      <c r="V38" s="14"/>
    </row>
    <row r="39" spans="1:22" ht="12" customHeight="1" thickBot="1">
      <c r="A39" s="52"/>
      <c r="B39" s="199"/>
      <c r="C39" s="212"/>
      <c r="D39" s="213"/>
      <c r="E39" s="206"/>
      <c r="F39" s="207"/>
      <c r="G39" s="52"/>
      <c r="H39" s="219"/>
      <c r="I39" s="205"/>
      <c r="J39" s="133"/>
      <c r="K39" s="206"/>
      <c r="L39" s="207"/>
      <c r="M39" s="52"/>
      <c r="N39" s="52"/>
      <c r="O39" s="52"/>
      <c r="P39" s="52"/>
      <c r="Q39" s="21"/>
      <c r="R39" s="13"/>
      <c r="S39" s="13"/>
      <c r="T39" s="13"/>
      <c r="U39" s="14" t="s">
        <v>106</v>
      </c>
      <c r="V39" s="14"/>
    </row>
    <row r="40" spans="1:22" ht="12" customHeight="1" thickBot="1">
      <c r="A40" s="52"/>
      <c r="B40" s="199"/>
      <c r="C40" s="179" t="s">
        <v>4</v>
      </c>
      <c r="D40" s="146">
        <f>ROUNDDOWN((D16+D20)/2,0)</f>
        <v>3</v>
      </c>
      <c r="E40" s="147"/>
      <c r="F40" s="148">
        <f>D40+E40</f>
        <v>3</v>
      </c>
      <c r="G40" s="52"/>
      <c r="H40" s="219"/>
      <c r="I40" s="131" t="s">
        <v>116</v>
      </c>
      <c r="J40" s="133">
        <f>ROUNDDOWN((D16+D18)/3,0)</f>
        <v>2</v>
      </c>
      <c r="K40" s="134"/>
      <c r="L40" s="136">
        <f>J40+K40</f>
        <v>2</v>
      </c>
      <c r="M40" s="52"/>
      <c r="N40" s="52"/>
      <c r="O40" s="52"/>
      <c r="P40" s="52"/>
      <c r="Q40" s="21"/>
      <c r="R40" s="13"/>
      <c r="S40" s="13"/>
      <c r="T40" s="13"/>
      <c r="U40" s="14" t="s">
        <v>107</v>
      </c>
      <c r="V40" s="16"/>
    </row>
    <row r="41" spans="1:21" ht="12" customHeight="1" thickBot="1">
      <c r="A41" s="52"/>
      <c r="B41" s="199"/>
      <c r="C41" s="179"/>
      <c r="D41" s="146"/>
      <c r="E41" s="147"/>
      <c r="F41" s="148"/>
      <c r="G41" s="52"/>
      <c r="H41" s="219"/>
      <c r="I41" s="132"/>
      <c r="J41" s="133"/>
      <c r="K41" s="135"/>
      <c r="L41" s="137"/>
      <c r="M41" s="52"/>
      <c r="N41" s="52"/>
      <c r="O41" s="52"/>
      <c r="P41" s="52"/>
      <c r="Q41" s="21"/>
      <c r="R41" s="13"/>
      <c r="S41" s="13"/>
      <c r="T41" s="13"/>
      <c r="U41" s="16" t="s">
        <v>108</v>
      </c>
    </row>
    <row r="42" spans="1:17" ht="12" customHeight="1" thickBot="1">
      <c r="A42" s="52"/>
      <c r="B42" s="52"/>
      <c r="C42" s="84"/>
      <c r="D42" s="84"/>
      <c r="E42" s="84"/>
      <c r="F42" s="84"/>
      <c r="G42" s="52"/>
      <c r="H42" s="219"/>
      <c r="I42" s="216" t="s">
        <v>117</v>
      </c>
      <c r="J42" s="140">
        <f>ROUNDDOWN((D20+D22)/3,0)</f>
        <v>2</v>
      </c>
      <c r="K42" s="142"/>
      <c r="L42" s="144">
        <f>J42+K42</f>
        <v>2</v>
      </c>
      <c r="M42" s="52"/>
      <c r="N42" s="52"/>
      <c r="O42" s="52"/>
      <c r="P42" s="52"/>
      <c r="Q42" s="21"/>
    </row>
    <row r="43" spans="1:17" ht="12" customHeight="1" thickBot="1">
      <c r="A43" s="52"/>
      <c r="B43" s="222" t="s">
        <v>134</v>
      </c>
      <c r="C43" s="178" t="s">
        <v>133</v>
      </c>
      <c r="D43" s="180">
        <v>3</v>
      </c>
      <c r="E43" s="143"/>
      <c r="F43" s="145">
        <f>D43+E43</f>
        <v>3</v>
      </c>
      <c r="G43" s="52"/>
      <c r="H43" s="220"/>
      <c r="I43" s="217"/>
      <c r="J43" s="141"/>
      <c r="K43" s="143"/>
      <c r="L43" s="145"/>
      <c r="M43" s="52"/>
      <c r="N43" s="52"/>
      <c r="O43" s="52"/>
      <c r="P43" s="52"/>
      <c r="Q43" s="21"/>
    </row>
    <row r="44" spans="1:17" ht="12" customHeight="1" thickBot="1">
      <c r="A44" s="52"/>
      <c r="B44" s="223"/>
      <c r="C44" s="179"/>
      <c r="D44" s="146"/>
      <c r="E44" s="147"/>
      <c r="F44" s="148"/>
      <c r="G44" s="52"/>
      <c r="H44" s="50"/>
      <c r="I44" s="50"/>
      <c r="J44" s="50"/>
      <c r="K44" s="50"/>
      <c r="L44" s="50"/>
      <c r="M44" s="52"/>
      <c r="N44" s="52"/>
      <c r="O44" s="52"/>
      <c r="P44" s="52"/>
      <c r="Q44" s="21"/>
    </row>
    <row r="45" spans="1:17" ht="12" customHeight="1">
      <c r="A45" s="52"/>
      <c r="B45" s="52"/>
      <c r="C45" s="52"/>
      <c r="D45" s="52"/>
      <c r="E45" s="52"/>
      <c r="F45" s="52"/>
      <c r="G45" s="52"/>
      <c r="H45" s="50"/>
      <c r="I45" s="50"/>
      <c r="J45" s="50"/>
      <c r="K45" s="50"/>
      <c r="L45" s="50"/>
      <c r="M45" s="52"/>
      <c r="N45" s="52"/>
      <c r="O45" s="52"/>
      <c r="P45" s="52"/>
      <c r="Q45" s="21"/>
    </row>
    <row r="46" spans="1:17" ht="12" customHeight="1" thickBot="1">
      <c r="A46" s="52"/>
      <c r="B46" s="52"/>
      <c r="C46" s="52"/>
      <c r="D46" s="52"/>
      <c r="E46" s="52"/>
      <c r="F46" s="52"/>
      <c r="G46" s="52"/>
      <c r="H46" s="50"/>
      <c r="I46" s="50"/>
      <c r="J46" s="50"/>
      <c r="K46" s="50"/>
      <c r="L46" s="50"/>
      <c r="M46" s="52"/>
      <c r="N46" s="52"/>
      <c r="O46" s="52"/>
      <c r="P46" s="52"/>
      <c r="Q46" s="21"/>
    </row>
    <row r="47" spans="1:17" ht="12" customHeight="1" thickBot="1">
      <c r="A47" s="50"/>
      <c r="B47" s="190" t="s">
        <v>29</v>
      </c>
      <c r="C47" s="191" t="str">
        <f>IF((0+IF(C49="",0,1)+IF(D49="",0,1)+IF(E49="",0,1)+IF(F49="",0,1)+IF(G49="",0,1)+IF(H49="",0,1)+IF(I49="",0,1)+IF(J49="",0,1)+IF(K49="",0,1)+IF(L49="",0,1))=0,"",IF((0+IF(C49="",0,1)+IF(D49="",0,1)+IF(E49="",0,1)+IF(F49="",0,1)+IF(G49="",0,1)+IF(H49="",0,1)+IF(I49="",0,1)+IF(J49="",0,1)+IF(K49="",0,1)+IF(L49="",0,1))=1,"純派",IF((0+IF(C49="",0,1)+IF(D49="",0,1)+IF(E49="",0,1)+IF(F49="",0,1)+IF(G49="",0,1)+IF(H49="",0,1)+IF(I49="",0,1)+IF(J49="",0,1)+IF(K49="",0,1)+IF(L49="",0,1))=2,"双派","雑派")))</f>
        <v>雑派</v>
      </c>
      <c r="D47" s="193" t="s">
        <v>174</v>
      </c>
      <c r="E47" s="195" t="s">
        <v>163</v>
      </c>
      <c r="F47" s="196"/>
      <c r="G47" s="51"/>
      <c r="H47" s="51"/>
      <c r="I47" s="51"/>
      <c r="J47" s="51"/>
      <c r="K47" s="51"/>
      <c r="L47" s="51"/>
      <c r="M47" s="50"/>
      <c r="N47" s="52"/>
      <c r="O47" s="52"/>
      <c r="P47" s="52"/>
      <c r="Q47" s="21"/>
    </row>
    <row r="48" spans="1:17" ht="12" customHeight="1" thickBot="1">
      <c r="A48" s="50"/>
      <c r="B48" s="190"/>
      <c r="C48" s="192"/>
      <c r="D48" s="194"/>
      <c r="E48" s="197"/>
      <c r="F48" s="198"/>
      <c r="G48" s="51"/>
      <c r="H48" s="51"/>
      <c r="I48" s="51"/>
      <c r="J48" s="51"/>
      <c r="K48" s="51"/>
      <c r="L48" s="51"/>
      <c r="M48" s="50"/>
      <c r="N48" s="52"/>
      <c r="O48" s="52"/>
      <c r="P48" s="52"/>
      <c r="Q48" s="21"/>
    </row>
    <row r="49" spans="1:17" ht="12" customHeight="1" thickBot="1">
      <c r="A49" s="37"/>
      <c r="B49" s="199" t="s">
        <v>140</v>
      </c>
      <c r="C49" s="200" t="s">
        <v>267</v>
      </c>
      <c r="D49" s="188" t="s">
        <v>277</v>
      </c>
      <c r="E49" s="188" t="s">
        <v>272</v>
      </c>
      <c r="F49" s="188" t="s">
        <v>200</v>
      </c>
      <c r="G49" s="188"/>
      <c r="H49" s="188"/>
      <c r="I49" s="188"/>
      <c r="J49" s="188"/>
      <c r="K49" s="188"/>
      <c r="L49" s="214"/>
      <c r="M49" s="37"/>
      <c r="N49" s="52"/>
      <c r="O49" s="52"/>
      <c r="P49" s="52"/>
      <c r="Q49" s="21"/>
    </row>
    <row r="50" spans="1:17" ht="12" customHeight="1" thickBot="1">
      <c r="A50" s="37"/>
      <c r="B50" s="199"/>
      <c r="C50" s="201"/>
      <c r="D50" s="189"/>
      <c r="E50" s="189"/>
      <c r="F50" s="189"/>
      <c r="G50" s="189"/>
      <c r="H50" s="189"/>
      <c r="I50" s="189"/>
      <c r="J50" s="189"/>
      <c r="K50" s="189"/>
      <c r="L50" s="215"/>
      <c r="M50" s="37"/>
      <c r="N50" s="52"/>
      <c r="O50" s="52"/>
      <c r="P50" s="52"/>
      <c r="Q50" s="21"/>
    </row>
    <row r="51" spans="1:17" ht="12" customHeight="1" thickBot="1">
      <c r="A51" s="37"/>
      <c r="B51" s="93" t="s">
        <v>144</v>
      </c>
      <c r="C51" s="39" t="s">
        <v>32</v>
      </c>
      <c r="D51" s="95" t="s">
        <v>145</v>
      </c>
      <c r="E51" s="95"/>
      <c r="F51" s="45" t="s">
        <v>33</v>
      </c>
      <c r="G51" s="45" t="s">
        <v>34</v>
      </c>
      <c r="H51" s="45" t="s">
        <v>35</v>
      </c>
      <c r="I51" s="95" t="s">
        <v>36</v>
      </c>
      <c r="J51" s="95"/>
      <c r="K51" s="95"/>
      <c r="L51" s="95"/>
      <c r="M51" s="37"/>
      <c r="N51" s="52"/>
      <c r="O51" s="52"/>
      <c r="P51" s="52"/>
      <c r="Q51" s="21"/>
    </row>
    <row r="52" spans="1:17" ht="12" customHeight="1" thickBot="1">
      <c r="A52" s="37"/>
      <c r="B52" s="94"/>
      <c r="C52" s="362">
        <v>1</v>
      </c>
      <c r="D52" s="363" t="s">
        <v>297</v>
      </c>
      <c r="E52" s="363"/>
      <c r="F52" s="360">
        <v>5</v>
      </c>
      <c r="G52" s="360" t="s">
        <v>298</v>
      </c>
      <c r="H52" s="360" t="s">
        <v>299</v>
      </c>
      <c r="I52" s="364" t="s">
        <v>300</v>
      </c>
      <c r="J52" s="364"/>
      <c r="K52" s="364"/>
      <c r="L52" s="364"/>
      <c r="M52" s="37"/>
      <c r="N52" s="52"/>
      <c r="O52" s="52"/>
      <c r="P52" s="52"/>
      <c r="Q52" s="21"/>
    </row>
    <row r="53" spans="1:17" ht="12" customHeight="1" thickBot="1">
      <c r="A53" s="37"/>
      <c r="B53" s="94"/>
      <c r="C53" s="362"/>
      <c r="D53" s="363"/>
      <c r="E53" s="363"/>
      <c r="F53" s="360"/>
      <c r="G53" s="360"/>
      <c r="H53" s="360"/>
      <c r="I53" s="364"/>
      <c r="J53" s="364"/>
      <c r="K53" s="364"/>
      <c r="L53" s="364"/>
      <c r="M53" s="37"/>
      <c r="N53" s="52"/>
      <c r="O53" s="52"/>
      <c r="P53" s="52"/>
      <c r="Q53" s="21"/>
    </row>
    <row r="54" spans="1:17" ht="12" customHeight="1" thickBot="1">
      <c r="A54" s="37"/>
      <c r="B54" s="94"/>
      <c r="C54" s="359">
        <v>1</v>
      </c>
      <c r="D54" s="365" t="s">
        <v>329</v>
      </c>
      <c r="E54" s="365"/>
      <c r="F54" s="360">
        <v>5</v>
      </c>
      <c r="G54" s="368" t="s">
        <v>331</v>
      </c>
      <c r="H54" s="368" t="s">
        <v>330</v>
      </c>
      <c r="I54" s="380" t="s">
        <v>332</v>
      </c>
      <c r="J54" s="361"/>
      <c r="K54" s="361"/>
      <c r="L54" s="361"/>
      <c r="M54" s="37"/>
      <c r="N54" s="52"/>
      <c r="O54" s="52"/>
      <c r="P54" s="52"/>
      <c r="Q54" s="21"/>
    </row>
    <row r="55" spans="1:17" ht="12" customHeight="1" thickBot="1">
      <c r="A55" s="37"/>
      <c r="B55" s="94"/>
      <c r="C55" s="359"/>
      <c r="D55" s="365"/>
      <c r="E55" s="365"/>
      <c r="F55" s="360"/>
      <c r="G55" s="360"/>
      <c r="H55" s="360"/>
      <c r="I55" s="361"/>
      <c r="J55" s="361"/>
      <c r="K55" s="361"/>
      <c r="L55" s="361"/>
      <c r="M55" s="37"/>
      <c r="N55" s="52"/>
      <c r="O55" s="52"/>
      <c r="P55" s="52"/>
      <c r="Q55" s="21"/>
    </row>
    <row r="56" spans="1:17" ht="12" customHeight="1" thickBot="1">
      <c r="A56" s="37"/>
      <c r="B56" s="94"/>
      <c r="C56" s="359">
        <v>2</v>
      </c>
      <c r="D56" s="365" t="s">
        <v>301</v>
      </c>
      <c r="E56" s="365"/>
      <c r="F56" s="360" t="s">
        <v>302</v>
      </c>
      <c r="G56" s="360" t="s">
        <v>223</v>
      </c>
      <c r="H56" s="360" t="s">
        <v>209</v>
      </c>
      <c r="I56" s="361" t="s">
        <v>303</v>
      </c>
      <c r="J56" s="361"/>
      <c r="K56" s="361"/>
      <c r="L56" s="361"/>
      <c r="M56" s="37"/>
      <c r="N56" s="52"/>
      <c r="O56" s="52"/>
      <c r="P56" s="52"/>
      <c r="Q56" s="21"/>
    </row>
    <row r="57" spans="1:17" ht="12" customHeight="1" thickBot="1">
      <c r="A57" s="37"/>
      <c r="B57" s="94"/>
      <c r="C57" s="359"/>
      <c r="D57" s="365"/>
      <c r="E57" s="365"/>
      <c r="F57" s="360"/>
      <c r="G57" s="360"/>
      <c r="H57" s="360"/>
      <c r="I57" s="361"/>
      <c r="J57" s="361"/>
      <c r="K57" s="361"/>
      <c r="L57" s="361"/>
      <c r="M57" s="37"/>
      <c r="N57" s="52"/>
      <c r="O57" s="52"/>
      <c r="P57" s="52"/>
      <c r="Q57" s="21"/>
    </row>
    <row r="58" spans="1:17" ht="12" customHeight="1" thickBot="1">
      <c r="A58" s="37"/>
      <c r="B58" s="94"/>
      <c r="C58" s="366">
        <v>1</v>
      </c>
      <c r="D58" s="365" t="s">
        <v>304</v>
      </c>
      <c r="E58" s="365"/>
      <c r="F58" s="360" t="s">
        <v>305</v>
      </c>
      <c r="G58" s="360" t="s">
        <v>214</v>
      </c>
      <c r="H58" s="360" t="s">
        <v>306</v>
      </c>
      <c r="I58" s="380" t="s">
        <v>311</v>
      </c>
      <c r="J58" s="361"/>
      <c r="K58" s="361"/>
      <c r="L58" s="361"/>
      <c r="M58" s="37"/>
      <c r="N58" s="52"/>
      <c r="O58" s="52"/>
      <c r="P58" s="52"/>
      <c r="Q58" s="21"/>
    </row>
    <row r="59" spans="1:17" ht="12" customHeight="1" thickBot="1">
      <c r="A59" s="37"/>
      <c r="B59" s="94"/>
      <c r="C59" s="367"/>
      <c r="D59" s="365"/>
      <c r="E59" s="365"/>
      <c r="F59" s="360"/>
      <c r="G59" s="360"/>
      <c r="H59" s="360"/>
      <c r="I59" s="361"/>
      <c r="J59" s="361"/>
      <c r="K59" s="361"/>
      <c r="L59" s="361"/>
      <c r="M59" s="37"/>
      <c r="N59" s="52"/>
      <c r="O59" s="52"/>
      <c r="P59" s="52"/>
      <c r="Q59" s="21"/>
    </row>
    <row r="60" spans="1:17" ht="12" customHeight="1" thickBot="1">
      <c r="A60" s="37"/>
      <c r="B60" s="94"/>
      <c r="C60" s="366">
        <v>2</v>
      </c>
      <c r="D60" s="365" t="s">
        <v>316</v>
      </c>
      <c r="E60" s="365"/>
      <c r="F60" s="360">
        <v>4</v>
      </c>
      <c r="G60" s="368" t="s">
        <v>317</v>
      </c>
      <c r="H60" s="368" t="s">
        <v>318</v>
      </c>
      <c r="I60" s="380" t="s">
        <v>319</v>
      </c>
      <c r="J60" s="361"/>
      <c r="K60" s="361"/>
      <c r="L60" s="361"/>
      <c r="M60" s="37"/>
      <c r="N60" s="52"/>
      <c r="O60" s="52"/>
      <c r="P60" s="52"/>
      <c r="Q60" s="21"/>
    </row>
    <row r="61" spans="1:17" ht="12" customHeight="1" thickBot="1">
      <c r="A61" s="37"/>
      <c r="B61" s="94"/>
      <c r="C61" s="367"/>
      <c r="D61" s="365"/>
      <c r="E61" s="365"/>
      <c r="F61" s="360"/>
      <c r="G61" s="360"/>
      <c r="H61" s="360"/>
      <c r="I61" s="361"/>
      <c r="J61" s="361"/>
      <c r="K61" s="361"/>
      <c r="L61" s="361"/>
      <c r="M61" s="37"/>
      <c r="N61" s="52"/>
      <c r="O61" s="52"/>
      <c r="P61" s="52"/>
      <c r="Q61" s="21"/>
    </row>
    <row r="62" spans="1:17" ht="12" customHeight="1" thickBot="1">
      <c r="A62" s="37"/>
      <c r="B62" s="94"/>
      <c r="C62" s="366">
        <v>1</v>
      </c>
      <c r="D62" s="365" t="s">
        <v>322</v>
      </c>
      <c r="E62" s="365"/>
      <c r="F62" s="368" t="s">
        <v>323</v>
      </c>
      <c r="G62" s="368" t="s">
        <v>324</v>
      </c>
      <c r="H62" s="368" t="s">
        <v>318</v>
      </c>
      <c r="I62" s="380" t="s">
        <v>325</v>
      </c>
      <c r="J62" s="361"/>
      <c r="K62" s="361"/>
      <c r="L62" s="361"/>
      <c r="M62" s="37"/>
      <c r="N62" s="52"/>
      <c r="O62" s="52"/>
      <c r="P62" s="52"/>
      <c r="Q62" s="21"/>
    </row>
    <row r="63" spans="1:17" ht="12" customHeight="1" thickBot="1">
      <c r="A63" s="37"/>
      <c r="B63" s="94"/>
      <c r="C63" s="367"/>
      <c r="D63" s="365"/>
      <c r="E63" s="365"/>
      <c r="F63" s="360"/>
      <c r="G63" s="360"/>
      <c r="H63" s="360"/>
      <c r="I63" s="361"/>
      <c r="J63" s="361"/>
      <c r="K63" s="361"/>
      <c r="L63" s="361"/>
      <c r="M63" s="37"/>
      <c r="N63" s="52"/>
      <c r="O63" s="52"/>
      <c r="P63" s="52"/>
      <c r="Q63" s="21"/>
    </row>
    <row r="64" spans="1:17" ht="12" customHeight="1" thickBot="1">
      <c r="A64" s="37"/>
      <c r="B64" s="94"/>
      <c r="C64" s="366"/>
      <c r="D64" s="365"/>
      <c r="E64" s="365"/>
      <c r="F64" s="360"/>
      <c r="G64" s="360"/>
      <c r="H64" s="360"/>
      <c r="I64" s="380"/>
      <c r="J64" s="361"/>
      <c r="K64" s="361"/>
      <c r="L64" s="361"/>
      <c r="M64" s="37"/>
      <c r="N64" s="52"/>
      <c r="O64" s="52"/>
      <c r="P64" s="52"/>
      <c r="Q64" s="21"/>
    </row>
    <row r="65" spans="1:17" ht="12" customHeight="1" thickBot="1">
      <c r="A65" s="37"/>
      <c r="B65" s="94"/>
      <c r="C65" s="367"/>
      <c r="D65" s="365"/>
      <c r="E65" s="365"/>
      <c r="F65" s="360"/>
      <c r="G65" s="360"/>
      <c r="H65" s="360"/>
      <c r="I65" s="361"/>
      <c r="J65" s="361"/>
      <c r="K65" s="361"/>
      <c r="L65" s="361"/>
      <c r="M65" s="37"/>
      <c r="N65" s="52"/>
      <c r="O65" s="52"/>
      <c r="P65" s="52"/>
      <c r="Q65" s="21"/>
    </row>
    <row r="66" spans="1:17" ht="12" customHeight="1" thickBot="1">
      <c r="A66" s="37"/>
      <c r="B66" s="94"/>
      <c r="C66" s="366"/>
      <c r="D66" s="365"/>
      <c r="E66" s="365"/>
      <c r="F66" s="360"/>
      <c r="G66" s="368"/>
      <c r="H66" s="368"/>
      <c r="I66" s="380"/>
      <c r="J66" s="361"/>
      <c r="K66" s="361"/>
      <c r="L66" s="361"/>
      <c r="M66" s="37"/>
      <c r="N66" s="52"/>
      <c r="O66" s="52"/>
      <c r="P66" s="52"/>
      <c r="Q66" s="21"/>
    </row>
    <row r="67" spans="1:17" ht="12" customHeight="1" thickBot="1">
      <c r="A67" s="37"/>
      <c r="B67" s="94"/>
      <c r="C67" s="367"/>
      <c r="D67" s="365"/>
      <c r="E67" s="365"/>
      <c r="F67" s="360"/>
      <c r="G67" s="360"/>
      <c r="H67" s="360"/>
      <c r="I67" s="361"/>
      <c r="J67" s="361"/>
      <c r="K67" s="361"/>
      <c r="L67" s="361"/>
      <c r="M67" s="37"/>
      <c r="N67" s="52"/>
      <c r="O67" s="52"/>
      <c r="P67" s="52"/>
      <c r="Q67" s="21"/>
    </row>
    <row r="68" spans="1:17" ht="12" customHeight="1" thickBot="1">
      <c r="A68" s="37"/>
      <c r="B68" s="94"/>
      <c r="C68" s="366"/>
      <c r="D68" s="365"/>
      <c r="E68" s="365"/>
      <c r="F68" s="368"/>
      <c r="G68" s="368"/>
      <c r="H68" s="368"/>
      <c r="I68" s="380"/>
      <c r="J68" s="361"/>
      <c r="K68" s="361"/>
      <c r="L68" s="361"/>
      <c r="M68" s="37"/>
      <c r="N68" s="52"/>
      <c r="O68" s="52"/>
      <c r="P68" s="52"/>
      <c r="Q68" s="21"/>
    </row>
    <row r="69" spans="1:17" ht="12" customHeight="1" thickBot="1">
      <c r="A69" s="37"/>
      <c r="B69" s="94"/>
      <c r="C69" s="367"/>
      <c r="D69" s="365"/>
      <c r="E69" s="365"/>
      <c r="F69" s="360"/>
      <c r="G69" s="360"/>
      <c r="H69" s="360"/>
      <c r="I69" s="361"/>
      <c r="J69" s="361"/>
      <c r="K69" s="361"/>
      <c r="L69" s="361"/>
      <c r="M69" s="37"/>
      <c r="N69" s="52"/>
      <c r="O69" s="52"/>
      <c r="P69" s="52"/>
      <c r="Q69" s="21"/>
    </row>
    <row r="70" spans="1:17" ht="12" customHeight="1" thickBot="1">
      <c r="A70" s="37"/>
      <c r="B70" s="94"/>
      <c r="C70" s="175"/>
      <c r="D70" s="177"/>
      <c r="E70" s="177"/>
      <c r="F70" s="139"/>
      <c r="G70" s="173"/>
      <c r="H70" s="139"/>
      <c r="I70" s="174"/>
      <c r="J70" s="174"/>
      <c r="K70" s="174"/>
      <c r="L70" s="174"/>
      <c r="M70" s="37"/>
      <c r="N70" s="52"/>
      <c r="O70" s="52"/>
      <c r="P70" s="52"/>
      <c r="Q70" s="21"/>
    </row>
    <row r="71" spans="1:17" ht="12" customHeight="1" thickBot="1">
      <c r="A71" s="37"/>
      <c r="B71" s="94"/>
      <c r="C71" s="176"/>
      <c r="D71" s="177"/>
      <c r="E71" s="177"/>
      <c r="F71" s="139"/>
      <c r="G71" s="173"/>
      <c r="H71" s="139"/>
      <c r="I71" s="174"/>
      <c r="J71" s="174"/>
      <c r="K71" s="174"/>
      <c r="L71" s="174"/>
      <c r="M71" s="37"/>
      <c r="N71" s="52"/>
      <c r="O71" s="52"/>
      <c r="P71" s="52"/>
      <c r="Q71" s="21"/>
    </row>
    <row r="72" spans="1:17" ht="12" customHeight="1" thickBot="1">
      <c r="A72" s="37"/>
      <c r="B72" s="94"/>
      <c r="C72" s="175"/>
      <c r="D72" s="184"/>
      <c r="E72" s="184"/>
      <c r="F72" s="171"/>
      <c r="G72" s="171"/>
      <c r="H72" s="171"/>
      <c r="I72" s="172"/>
      <c r="J72" s="172"/>
      <c r="K72" s="172"/>
      <c r="L72" s="172"/>
      <c r="M72" s="37"/>
      <c r="N72" s="52"/>
      <c r="O72" s="52"/>
      <c r="P72" s="52"/>
      <c r="Q72" s="21"/>
    </row>
    <row r="73" spans="1:17" ht="12" customHeight="1" thickBot="1">
      <c r="A73" s="37"/>
      <c r="B73" s="94"/>
      <c r="C73" s="176"/>
      <c r="D73" s="184"/>
      <c r="E73" s="184"/>
      <c r="F73" s="171"/>
      <c r="G73" s="171"/>
      <c r="H73" s="171"/>
      <c r="I73" s="172"/>
      <c r="J73" s="172"/>
      <c r="K73" s="172"/>
      <c r="L73" s="172"/>
      <c r="M73" s="37"/>
      <c r="N73" s="52"/>
      <c r="O73" s="52"/>
      <c r="P73" s="52"/>
      <c r="Q73" s="21"/>
    </row>
    <row r="74" spans="1:17" ht="12" customHeight="1" thickBot="1">
      <c r="A74" s="37"/>
      <c r="B74" s="94"/>
      <c r="C74" s="175"/>
      <c r="D74" s="209"/>
      <c r="E74" s="209"/>
      <c r="F74" s="182"/>
      <c r="G74" s="182"/>
      <c r="H74" s="182"/>
      <c r="I74" s="183"/>
      <c r="J74" s="183"/>
      <c r="K74" s="183"/>
      <c r="L74" s="183"/>
      <c r="M74" s="37"/>
      <c r="N74" s="52"/>
      <c r="O74" s="52"/>
      <c r="P74" s="52"/>
      <c r="Q74" s="21"/>
    </row>
    <row r="75" spans="1:17" ht="12" customHeight="1" thickBot="1">
      <c r="A75" s="37"/>
      <c r="B75" s="94"/>
      <c r="C75" s="208"/>
      <c r="D75" s="209"/>
      <c r="E75" s="209"/>
      <c r="F75" s="182"/>
      <c r="G75" s="182"/>
      <c r="H75" s="182"/>
      <c r="I75" s="183"/>
      <c r="J75" s="183"/>
      <c r="K75" s="183"/>
      <c r="L75" s="183"/>
      <c r="M75" s="37"/>
      <c r="N75" s="52"/>
      <c r="O75" s="52"/>
      <c r="P75" s="52"/>
      <c r="Q75" s="21"/>
    </row>
    <row r="76" spans="1:17" ht="12" customHeight="1" thickBot="1">
      <c r="A76" s="51"/>
      <c r="B76" s="51"/>
      <c r="C76" s="51"/>
      <c r="D76" s="51"/>
      <c r="E76" s="51"/>
      <c r="F76" s="51"/>
      <c r="G76" s="51"/>
      <c r="H76" s="51"/>
      <c r="I76" s="51"/>
      <c r="J76" s="51"/>
      <c r="K76" s="51"/>
      <c r="L76" s="51"/>
      <c r="M76" s="51"/>
      <c r="N76" s="52"/>
      <c r="O76" s="52"/>
      <c r="P76" s="52"/>
      <c r="Q76" s="21"/>
    </row>
    <row r="77" spans="1:17" ht="12" customHeight="1" thickBot="1">
      <c r="A77" s="51"/>
      <c r="B77" s="164" t="s">
        <v>37</v>
      </c>
      <c r="C77" s="356" t="s">
        <v>295</v>
      </c>
      <c r="D77" s="357"/>
      <c r="E77" s="356" t="s">
        <v>327</v>
      </c>
      <c r="F77" s="357"/>
      <c r="G77" s="170" t="s">
        <v>315</v>
      </c>
      <c r="H77" s="170"/>
      <c r="I77" s="163" t="s">
        <v>326</v>
      </c>
      <c r="J77" s="163"/>
      <c r="K77" s="163"/>
      <c r="L77" s="163"/>
      <c r="M77" s="51"/>
      <c r="N77" s="52"/>
      <c r="O77" s="52"/>
      <c r="P77" s="52"/>
      <c r="Q77" s="21"/>
    </row>
    <row r="78" spans="1:17" ht="12" customHeight="1" thickBot="1">
      <c r="A78" s="51"/>
      <c r="B78" s="164"/>
      <c r="C78" s="357"/>
      <c r="D78" s="357"/>
      <c r="E78" s="357"/>
      <c r="F78" s="357"/>
      <c r="G78" s="170"/>
      <c r="H78" s="170"/>
      <c r="I78" s="163"/>
      <c r="J78" s="163"/>
      <c r="K78" s="163"/>
      <c r="L78" s="163"/>
      <c r="M78" s="51"/>
      <c r="N78" s="52"/>
      <c r="O78" s="52"/>
      <c r="P78" s="52"/>
      <c r="Q78" s="21"/>
    </row>
    <row r="79" spans="1:17" ht="12" customHeight="1" thickBot="1">
      <c r="A79" s="51"/>
      <c r="B79" s="51"/>
      <c r="C79" s="358"/>
      <c r="D79" s="358"/>
      <c r="E79" s="358"/>
      <c r="F79" s="358"/>
      <c r="G79" s="358"/>
      <c r="H79" s="358"/>
      <c r="I79" s="53"/>
      <c r="J79" s="53"/>
      <c r="K79" s="53"/>
      <c r="L79" s="53"/>
      <c r="M79" s="51"/>
      <c r="N79" s="52"/>
      <c r="O79" s="52"/>
      <c r="P79" s="52"/>
      <c r="Q79" s="21"/>
    </row>
    <row r="80" spans="1:17" ht="12" customHeight="1" thickBot="1">
      <c r="A80" s="51"/>
      <c r="B80" s="164" t="s">
        <v>38</v>
      </c>
      <c r="C80" s="355" t="s">
        <v>296</v>
      </c>
      <c r="D80" s="355"/>
      <c r="E80" s="381" t="s">
        <v>296</v>
      </c>
      <c r="F80" s="357"/>
      <c r="G80" s="381" t="s">
        <v>321</v>
      </c>
      <c r="H80" s="357"/>
      <c r="I80" s="381" t="s">
        <v>328</v>
      </c>
      <c r="J80" s="356"/>
      <c r="K80" s="382" t="s">
        <v>328</v>
      </c>
      <c r="L80" s="383"/>
      <c r="M80" s="51"/>
      <c r="N80" s="52"/>
      <c r="O80" s="52"/>
      <c r="P80" s="52"/>
      <c r="Q80" s="21"/>
    </row>
    <row r="81" spans="1:17" ht="12" customHeight="1" thickBot="1">
      <c r="A81" s="51"/>
      <c r="B81" s="164"/>
      <c r="C81" s="355"/>
      <c r="D81" s="355"/>
      <c r="E81" s="357"/>
      <c r="F81" s="357"/>
      <c r="G81" s="357"/>
      <c r="H81" s="357"/>
      <c r="I81" s="356"/>
      <c r="J81" s="356"/>
      <c r="K81" s="383"/>
      <c r="L81" s="383"/>
      <c r="M81" s="51"/>
      <c r="N81" s="52"/>
      <c r="O81" s="52"/>
      <c r="P81" s="52"/>
      <c r="Q81" s="21"/>
    </row>
    <row r="82" spans="1:17" ht="12" customHeight="1" thickBot="1">
      <c r="A82" s="51"/>
      <c r="B82" s="51"/>
      <c r="C82" s="51"/>
      <c r="D82" s="51"/>
      <c r="E82" s="51"/>
      <c r="F82" s="51"/>
      <c r="G82" s="51"/>
      <c r="H82" s="51"/>
      <c r="I82" s="51"/>
      <c r="J82" s="51"/>
      <c r="K82" s="51"/>
      <c r="L82" s="51"/>
      <c r="M82" s="51"/>
      <c r="N82" s="52"/>
      <c r="O82" s="52"/>
      <c r="P82" s="52"/>
      <c r="Q82" s="21"/>
    </row>
    <row r="83" spans="1:17" ht="12" customHeight="1" thickBot="1">
      <c r="A83" s="51"/>
      <c r="B83" s="96" t="s">
        <v>39</v>
      </c>
      <c r="C83" s="97" t="s">
        <v>40</v>
      </c>
      <c r="D83" s="97"/>
      <c r="E83" s="41" t="s">
        <v>41</v>
      </c>
      <c r="F83" s="42" t="s">
        <v>42</v>
      </c>
      <c r="G83" s="98" t="s">
        <v>176</v>
      </c>
      <c r="H83" s="98"/>
      <c r="I83" s="51"/>
      <c r="J83" s="51"/>
      <c r="K83" s="51"/>
      <c r="L83" s="51"/>
      <c r="M83" s="51"/>
      <c r="N83" s="52"/>
      <c r="O83" s="52"/>
      <c r="P83" s="52"/>
      <c r="Q83" s="21"/>
    </row>
    <row r="84" spans="1:17" ht="12" customHeight="1" thickBot="1">
      <c r="A84" s="51"/>
      <c r="B84" s="96"/>
      <c r="C84" s="99" t="s">
        <v>313</v>
      </c>
      <c r="D84" s="99"/>
      <c r="E84" s="100" t="str">
        <f>VLOOKUP(C84,キャラメイク!R2:T35,2,0)</f>
        <v>4d6+2</v>
      </c>
      <c r="F84" s="379" t="s">
        <v>312</v>
      </c>
      <c r="G84" s="101" t="s">
        <v>320</v>
      </c>
      <c r="H84" s="101"/>
      <c r="I84" s="51"/>
      <c r="J84" s="51"/>
      <c r="K84" s="51"/>
      <c r="L84" s="51"/>
      <c r="M84" s="51"/>
      <c r="N84" s="52"/>
      <c r="O84" s="52"/>
      <c r="P84" s="52"/>
      <c r="Q84" s="21"/>
    </row>
    <row r="85" spans="1:17" ht="12" customHeight="1" thickBot="1">
      <c r="A85" s="51"/>
      <c r="B85" s="96"/>
      <c r="C85" s="99"/>
      <c r="D85" s="99"/>
      <c r="E85" s="100"/>
      <c r="F85" s="100"/>
      <c r="G85" s="100"/>
      <c r="H85" s="101"/>
      <c r="I85" s="51"/>
      <c r="J85" s="51"/>
      <c r="K85" s="51"/>
      <c r="L85" s="51"/>
      <c r="M85" s="51"/>
      <c r="N85" s="52"/>
      <c r="O85" s="52"/>
      <c r="P85" s="52"/>
      <c r="Q85" s="21"/>
    </row>
    <row r="86" spans="1:17" ht="12" customHeight="1" thickBot="1">
      <c r="A86" s="54"/>
      <c r="B86" s="54"/>
      <c r="C86" s="54"/>
      <c r="D86" s="54"/>
      <c r="E86" s="54"/>
      <c r="F86" s="54"/>
      <c r="G86" s="54"/>
      <c r="H86" s="157" t="s">
        <v>131</v>
      </c>
      <c r="I86" s="158"/>
      <c r="J86" s="158"/>
      <c r="K86" s="158"/>
      <c r="L86" s="158"/>
      <c r="M86" s="159"/>
      <c r="N86" s="52"/>
      <c r="O86" s="52"/>
      <c r="P86" s="52"/>
      <c r="Q86" s="21"/>
    </row>
    <row r="87" spans="1:17" ht="12" customHeight="1" thickBot="1">
      <c r="A87" s="54"/>
      <c r="B87" s="96" t="s">
        <v>175</v>
      </c>
      <c r="C87" s="369" t="s">
        <v>333</v>
      </c>
      <c r="D87" s="370"/>
      <c r="E87" s="370"/>
      <c r="F87" s="370"/>
      <c r="G87" s="371"/>
      <c r="H87" s="78" t="s">
        <v>132</v>
      </c>
      <c r="I87" s="55" t="s">
        <v>3</v>
      </c>
      <c r="J87" s="56" t="s">
        <v>286</v>
      </c>
      <c r="K87" s="56" t="s">
        <v>287</v>
      </c>
      <c r="L87" s="57" t="s">
        <v>44</v>
      </c>
      <c r="M87" s="58" t="s">
        <v>45</v>
      </c>
      <c r="N87" s="52"/>
      <c r="O87" s="52"/>
      <c r="P87" s="52"/>
      <c r="Q87" s="21"/>
    </row>
    <row r="88" spans="1:17" ht="12" customHeight="1" thickBot="1">
      <c r="A88" s="54"/>
      <c r="B88" s="96"/>
      <c r="C88" s="372"/>
      <c r="D88" s="373"/>
      <c r="E88" s="373"/>
      <c r="F88" s="373"/>
      <c r="G88" s="374"/>
      <c r="H88" s="79">
        <f>SUM(キャラメイク!Y3:Y14)</f>
        <v>70</v>
      </c>
      <c r="I88" s="59">
        <f>0+IF(D6=2,10,0)+IF(D6=3,30,0)+IF(D6=4,60,0)+IF(D6=5,100,0)+IF(D6=6,150,0)+IF(D6=7,210,0)+IF(D6=8,280,0)+IF(D6=9,360,0)+IF(D6=10,450,0)</f>
        <v>0</v>
      </c>
      <c r="J88" s="60">
        <f>IF((IF(B100="―",0,1)+IF(B101="―",0,1)+IF(B102="―",0,1)+IF(B103="―",0,1)+IF(B104="―",0,1))&gt;2,(IF(B100="―",0,1)+IF(B101="―",0,1)+IF(B102="―",0,1)+IF(B103="―",0,1)+IF(B104="―",0,1))*5-10,0)+IF((IF(H100="―",0,1)+IF(H101="―",0,1)+IF(H102="―",0,1)+IF(H103="―",0,1)+IF(H104="―",0,1))&gt;2,(IF(H100="―",0,1)+IF(H101="―",0,1)+IF(H102="―",0,1)+IF(H103="―",0,1)+IF(H104="―",0,1))*5-10,0)</f>
        <v>0</v>
      </c>
      <c r="K88" s="60">
        <f>VLOOKUP(C84,キャラメイク!R2:T35,3,0)</f>
        <v>30</v>
      </c>
      <c r="L88" s="61">
        <f>IF(C47="雑派",20,0)</f>
        <v>20</v>
      </c>
      <c r="M88" s="62">
        <v>130</v>
      </c>
      <c r="N88" s="52"/>
      <c r="O88" s="52"/>
      <c r="P88" s="52"/>
      <c r="Q88" s="21"/>
    </row>
    <row r="89" spans="1:17" ht="12" customHeight="1" thickBot="1">
      <c r="A89" s="54"/>
      <c r="B89" s="96"/>
      <c r="C89" s="372"/>
      <c r="D89" s="373"/>
      <c r="E89" s="373"/>
      <c r="F89" s="373"/>
      <c r="G89" s="374"/>
      <c r="H89" s="80" t="s">
        <v>38</v>
      </c>
      <c r="I89" s="63" t="s">
        <v>289</v>
      </c>
      <c r="J89" s="64" t="s">
        <v>290</v>
      </c>
      <c r="K89" s="64" t="s">
        <v>288</v>
      </c>
      <c r="L89" s="65" t="s">
        <v>135</v>
      </c>
      <c r="M89" s="66" t="s">
        <v>46</v>
      </c>
      <c r="N89" s="52"/>
      <c r="O89" s="52"/>
      <c r="P89" s="52"/>
      <c r="Q89" s="21"/>
    </row>
    <row r="90" spans="1:17" ht="12" customHeight="1" thickBot="1">
      <c r="A90" s="54"/>
      <c r="B90" s="96"/>
      <c r="C90" s="372"/>
      <c r="D90" s="373"/>
      <c r="E90" s="373"/>
      <c r="F90" s="373"/>
      <c r="G90" s="374"/>
      <c r="H90" s="81">
        <v>40</v>
      </c>
      <c r="I90" s="67">
        <v>10</v>
      </c>
      <c r="J90" s="68">
        <v>0</v>
      </c>
      <c r="K90" s="68">
        <v>0</v>
      </c>
      <c r="L90" s="69">
        <v>0</v>
      </c>
      <c r="M90" s="92">
        <f>(M88+L88+L90)-(H88+I88+J88+K88+H90+I90+J90+K90)</f>
        <v>0</v>
      </c>
      <c r="N90" s="52"/>
      <c r="O90" s="52"/>
      <c r="P90" s="52"/>
      <c r="Q90" s="21"/>
    </row>
    <row r="91" spans="1:17" ht="12" customHeight="1" thickBot="1">
      <c r="A91" s="54"/>
      <c r="B91" s="96"/>
      <c r="C91" s="372"/>
      <c r="D91" s="373"/>
      <c r="E91" s="373"/>
      <c r="F91" s="373"/>
      <c r="G91" s="374"/>
      <c r="H91" s="70"/>
      <c r="I91" s="70"/>
      <c r="J91" s="70"/>
      <c r="K91" s="70"/>
      <c r="L91" s="70"/>
      <c r="M91" s="71"/>
      <c r="N91" s="52"/>
      <c r="O91" s="52"/>
      <c r="P91" s="52"/>
      <c r="Q91" s="21"/>
    </row>
    <row r="92" spans="1:17" ht="12" customHeight="1" thickBot="1">
      <c r="A92" s="54"/>
      <c r="B92" s="96"/>
      <c r="C92" s="372"/>
      <c r="D92" s="373"/>
      <c r="E92" s="373"/>
      <c r="F92" s="373"/>
      <c r="G92" s="374"/>
      <c r="H92" s="82"/>
      <c r="I92" s="72"/>
      <c r="J92" s="160" t="s">
        <v>47</v>
      </c>
      <c r="K92" s="160"/>
      <c r="L92" s="73"/>
      <c r="M92" s="74"/>
      <c r="N92" s="52"/>
      <c r="O92" s="52"/>
      <c r="P92" s="52"/>
      <c r="Q92" s="21"/>
    </row>
    <row r="93" spans="1:17" ht="12" customHeight="1" thickBot="1">
      <c r="A93" s="54"/>
      <c r="B93" s="96"/>
      <c r="C93" s="372"/>
      <c r="D93" s="373"/>
      <c r="E93" s="373"/>
      <c r="F93" s="373"/>
      <c r="G93" s="374"/>
      <c r="H93" s="83"/>
      <c r="I93" s="75"/>
      <c r="J93" s="161" t="s">
        <v>48</v>
      </c>
      <c r="K93" s="161"/>
      <c r="L93" s="76"/>
      <c r="M93" s="77"/>
      <c r="N93" s="52"/>
      <c r="O93" s="52"/>
      <c r="P93" s="52"/>
      <c r="Q93" s="21"/>
    </row>
    <row r="94" spans="1:17" ht="12" customHeight="1" thickBot="1">
      <c r="A94" s="54"/>
      <c r="B94" s="96"/>
      <c r="C94" s="372"/>
      <c r="D94" s="373"/>
      <c r="E94" s="373"/>
      <c r="F94" s="373"/>
      <c r="G94" s="374"/>
      <c r="H94" s="54"/>
      <c r="I94" s="54"/>
      <c r="J94" s="54"/>
      <c r="K94" s="54"/>
      <c r="L94" s="54"/>
      <c r="M94" s="54"/>
      <c r="N94" s="52"/>
      <c r="O94" s="52"/>
      <c r="P94" s="52"/>
      <c r="Q94" s="21"/>
    </row>
    <row r="95" spans="1:17" ht="12" customHeight="1" thickBot="1">
      <c r="A95" s="54"/>
      <c r="B95" s="96"/>
      <c r="C95" s="372"/>
      <c r="D95" s="373"/>
      <c r="E95" s="373"/>
      <c r="F95" s="373"/>
      <c r="G95" s="374"/>
      <c r="H95" s="54"/>
      <c r="I95" s="54"/>
      <c r="J95" s="54"/>
      <c r="K95" s="54"/>
      <c r="L95" s="54"/>
      <c r="M95" s="54"/>
      <c r="N95" s="52"/>
      <c r="O95" s="52"/>
      <c r="P95" s="52"/>
      <c r="Q95" s="21"/>
    </row>
    <row r="96" spans="1:17" ht="12" customHeight="1" thickBot="1">
      <c r="A96" s="54"/>
      <c r="B96" s="96"/>
      <c r="C96" s="372"/>
      <c r="D96" s="373"/>
      <c r="E96" s="373"/>
      <c r="F96" s="373"/>
      <c r="G96" s="374"/>
      <c r="H96" s="54"/>
      <c r="I96" s="54"/>
      <c r="J96" s="54"/>
      <c r="K96" s="54"/>
      <c r="L96" s="54"/>
      <c r="M96" s="54"/>
      <c r="N96" s="52"/>
      <c r="O96" s="52"/>
      <c r="P96" s="52"/>
      <c r="Q96" s="21"/>
    </row>
    <row r="97" spans="1:17" ht="12" customHeight="1" thickBot="1">
      <c r="A97" s="54"/>
      <c r="B97" s="96"/>
      <c r="C97" s="375"/>
      <c r="D97" s="376"/>
      <c r="E97" s="376"/>
      <c r="F97" s="376"/>
      <c r="G97" s="377"/>
      <c r="H97" s="54"/>
      <c r="I97" s="54"/>
      <c r="J97" s="54"/>
      <c r="K97" s="54"/>
      <c r="L97" s="54"/>
      <c r="M97" s="54"/>
      <c r="N97" s="52"/>
      <c r="O97" s="52"/>
      <c r="P97" s="52"/>
      <c r="Q97" s="21"/>
    </row>
    <row r="98" spans="1:17" ht="12" customHeight="1" thickBot="1">
      <c r="A98" s="54"/>
      <c r="B98" s="54"/>
      <c r="C98" s="54"/>
      <c r="D98" s="54"/>
      <c r="E98" s="54"/>
      <c r="F98" s="54"/>
      <c r="G98" s="54"/>
      <c r="H98" s="54"/>
      <c r="I98" s="54"/>
      <c r="J98" s="54"/>
      <c r="K98" s="54"/>
      <c r="L98" s="54"/>
      <c r="M98" s="54"/>
      <c r="N98" s="52"/>
      <c r="O98" s="52"/>
      <c r="P98" s="52"/>
      <c r="Q98" s="21"/>
    </row>
    <row r="99" spans="1:17" ht="12" customHeight="1" thickBot="1">
      <c r="A99" s="54"/>
      <c r="B99" s="151" t="s">
        <v>7</v>
      </c>
      <c r="C99" s="152"/>
      <c r="D99" s="152"/>
      <c r="E99" s="152"/>
      <c r="F99" s="152"/>
      <c r="G99" s="153"/>
      <c r="H99" s="151" t="s">
        <v>177</v>
      </c>
      <c r="I99" s="152"/>
      <c r="J99" s="152"/>
      <c r="K99" s="152"/>
      <c r="L99" s="152"/>
      <c r="M99" s="153"/>
      <c r="N99" s="52"/>
      <c r="O99" s="52"/>
      <c r="P99" s="52"/>
      <c r="Q99" s="21"/>
    </row>
    <row r="100" spans="1:17" ht="12" customHeight="1">
      <c r="A100" s="54"/>
      <c r="B100" s="224" t="s">
        <v>85</v>
      </c>
      <c r="C100" s="224"/>
      <c r="D100" s="378" t="s">
        <v>307</v>
      </c>
      <c r="E100" s="378"/>
      <c r="F100" s="378"/>
      <c r="G100" s="378"/>
      <c r="H100" s="127" t="s">
        <v>309</v>
      </c>
      <c r="I100" s="127"/>
      <c r="J100" s="154" t="s">
        <v>310</v>
      </c>
      <c r="K100" s="155"/>
      <c r="L100" s="155"/>
      <c r="M100" s="156"/>
      <c r="N100" s="52"/>
      <c r="O100" s="52"/>
      <c r="P100" s="52"/>
      <c r="Q100" s="21"/>
    </row>
    <row r="101" spans="1:17" ht="12" customHeight="1">
      <c r="A101" s="54"/>
      <c r="B101" s="224" t="s">
        <v>103</v>
      </c>
      <c r="C101" s="224"/>
      <c r="D101" s="378" t="s">
        <v>308</v>
      </c>
      <c r="E101" s="378"/>
      <c r="F101" s="378"/>
      <c r="G101" s="378"/>
      <c r="H101" s="127" t="s">
        <v>191</v>
      </c>
      <c r="I101" s="127"/>
      <c r="J101" s="128" t="s">
        <v>314</v>
      </c>
      <c r="K101" s="129"/>
      <c r="L101" s="129"/>
      <c r="M101" s="130"/>
      <c r="N101" s="52"/>
      <c r="O101" s="52"/>
      <c r="P101" s="52"/>
      <c r="Q101" s="21"/>
    </row>
    <row r="102" spans="1:17" ht="12" customHeight="1">
      <c r="A102" s="54"/>
      <c r="B102" s="224" t="s">
        <v>11</v>
      </c>
      <c r="C102" s="224"/>
      <c r="D102" s="128"/>
      <c r="E102" s="129"/>
      <c r="F102" s="129"/>
      <c r="G102" s="130"/>
      <c r="H102" s="127" t="s">
        <v>11</v>
      </c>
      <c r="I102" s="127"/>
      <c r="J102" s="128"/>
      <c r="K102" s="129"/>
      <c r="L102" s="129"/>
      <c r="M102" s="130"/>
      <c r="N102" s="52"/>
      <c r="O102" s="52"/>
      <c r="P102" s="52"/>
      <c r="Q102" s="21"/>
    </row>
    <row r="103" spans="1:17" ht="12" customHeight="1">
      <c r="A103" s="54"/>
      <c r="B103" s="224" t="s">
        <v>11</v>
      </c>
      <c r="C103" s="224"/>
      <c r="D103" s="128"/>
      <c r="E103" s="129"/>
      <c r="F103" s="129"/>
      <c r="G103" s="130"/>
      <c r="H103" s="127" t="s">
        <v>11</v>
      </c>
      <c r="I103" s="127"/>
      <c r="J103" s="128"/>
      <c r="K103" s="129"/>
      <c r="L103" s="129"/>
      <c r="M103" s="130"/>
      <c r="N103" s="52"/>
      <c r="O103" s="52"/>
      <c r="P103" s="52"/>
      <c r="Q103" s="21"/>
    </row>
    <row r="104" spans="1:17" ht="12" customHeight="1">
      <c r="A104" s="54"/>
      <c r="B104" s="224" t="s">
        <v>11</v>
      </c>
      <c r="C104" s="224"/>
      <c r="D104" s="128"/>
      <c r="E104" s="129"/>
      <c r="F104" s="129"/>
      <c r="G104" s="130"/>
      <c r="H104" s="127" t="s">
        <v>11</v>
      </c>
      <c r="I104" s="127"/>
      <c r="J104" s="128"/>
      <c r="K104" s="129"/>
      <c r="L104" s="129"/>
      <c r="M104" s="130"/>
      <c r="N104" s="52"/>
      <c r="O104" s="52"/>
      <c r="P104" s="52"/>
      <c r="Q104" s="21"/>
    </row>
    <row r="105" spans="1:17" ht="12" customHeight="1">
      <c r="A105" s="54"/>
      <c r="B105" s="54"/>
      <c r="C105" s="54"/>
      <c r="D105" s="54"/>
      <c r="E105" s="54"/>
      <c r="F105" s="54"/>
      <c r="G105" s="54"/>
      <c r="H105" s="54"/>
      <c r="I105" s="54"/>
      <c r="J105" s="54"/>
      <c r="K105" s="54"/>
      <c r="L105" s="54"/>
      <c r="M105" s="54"/>
      <c r="N105" s="52"/>
      <c r="O105" s="52"/>
      <c r="P105" s="52"/>
      <c r="Q105" s="21"/>
    </row>
    <row r="106" spans="1:17" ht="12" customHeight="1" hidden="1">
      <c r="A106" s="38"/>
      <c r="N106" s="22"/>
      <c r="O106" s="22"/>
      <c r="P106" s="22"/>
      <c r="Q106" s="22"/>
    </row>
    <row r="107" spans="14:17" ht="12" customHeight="1" hidden="1">
      <c r="N107" s="22"/>
      <c r="O107" s="22"/>
      <c r="P107" s="22"/>
      <c r="Q107" s="22"/>
    </row>
    <row r="108" spans="14:17" ht="12" customHeight="1" hidden="1">
      <c r="N108" s="22"/>
      <c r="O108" s="22"/>
      <c r="P108" s="22"/>
      <c r="Q108" s="22"/>
    </row>
    <row r="109" spans="14:17" ht="12" customHeight="1" hidden="1">
      <c r="N109" s="22"/>
      <c r="O109" s="22"/>
      <c r="P109" s="22"/>
      <c r="Q109" s="22"/>
    </row>
    <row r="110" spans="14:17" ht="12" customHeight="1" hidden="1">
      <c r="N110" s="22"/>
      <c r="O110" s="22"/>
      <c r="P110" s="22"/>
      <c r="Q110" s="22"/>
    </row>
    <row r="111" spans="14:17" ht="12" customHeight="1" hidden="1">
      <c r="N111" s="22"/>
      <c r="O111" s="22"/>
      <c r="P111" s="22"/>
      <c r="Q111" s="22"/>
    </row>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spans="1:17" ht="12.75" customHeight="1" hidden="1">
      <c r="A138" s="22"/>
      <c r="B138" s="22"/>
      <c r="C138" s="43"/>
      <c r="D138" s="22"/>
      <c r="E138" s="22"/>
      <c r="F138" s="22"/>
      <c r="G138" s="22"/>
      <c r="H138" s="22"/>
      <c r="I138" s="22"/>
      <c r="J138" s="22"/>
      <c r="K138" s="22"/>
      <c r="L138" s="22"/>
      <c r="M138" s="22"/>
      <c r="N138" s="22"/>
      <c r="O138" s="22"/>
      <c r="P138" s="22"/>
      <c r="Q138" s="22"/>
    </row>
    <row r="139" spans="1:17" ht="12.75" customHeight="1" hidden="1">
      <c r="A139" s="22"/>
      <c r="B139" s="22"/>
      <c r="C139" s="43"/>
      <c r="D139" s="22"/>
      <c r="E139" s="22"/>
      <c r="F139" s="22"/>
      <c r="G139" s="22"/>
      <c r="H139" s="22"/>
      <c r="I139" s="22"/>
      <c r="J139" s="22"/>
      <c r="K139" s="22"/>
      <c r="L139" s="22"/>
      <c r="M139" s="22"/>
      <c r="N139" s="22"/>
      <c r="O139" s="22"/>
      <c r="P139" s="22"/>
      <c r="Q139" s="22"/>
    </row>
    <row r="140" spans="1:17" ht="12.75" customHeight="1" hidden="1">
      <c r="A140" s="22"/>
      <c r="B140" s="22"/>
      <c r="C140" s="43"/>
      <c r="D140" s="22"/>
      <c r="E140" s="22"/>
      <c r="F140" s="22"/>
      <c r="G140" s="22"/>
      <c r="H140" s="22"/>
      <c r="I140" s="22"/>
      <c r="J140" s="22"/>
      <c r="K140" s="22"/>
      <c r="L140" s="22"/>
      <c r="M140" s="22"/>
      <c r="N140" s="22"/>
      <c r="O140" s="22"/>
      <c r="P140" s="22"/>
      <c r="Q140" s="22"/>
    </row>
  </sheetData>
  <sheetProtection selectLockedCells="1" selectUnlockedCells="1"/>
  <mergeCells count="244">
    <mergeCell ref="O24:P24"/>
    <mergeCell ref="L34:L35"/>
    <mergeCell ref="C26:C27"/>
    <mergeCell ref="D26:D27"/>
    <mergeCell ref="E26:E27"/>
    <mergeCell ref="C32:C33"/>
    <mergeCell ref="F26:F27"/>
    <mergeCell ref="C34:C35"/>
    <mergeCell ref="D6:D7"/>
    <mergeCell ref="E6:E7"/>
    <mergeCell ref="C16:C17"/>
    <mergeCell ref="D16:D17"/>
    <mergeCell ref="C18:C19"/>
    <mergeCell ref="J36:J37"/>
    <mergeCell ref="J34:J35"/>
    <mergeCell ref="K2:K23"/>
    <mergeCell ref="L2:P23"/>
    <mergeCell ref="F34:F35"/>
    <mergeCell ref="I30:I31"/>
    <mergeCell ref="J30:J31"/>
    <mergeCell ref="K30:K31"/>
    <mergeCell ref="L30:L31"/>
    <mergeCell ref="I32:I33"/>
    <mergeCell ref="J32:J33"/>
    <mergeCell ref="K34:K35"/>
    <mergeCell ref="K32:K33"/>
    <mergeCell ref="L32:L33"/>
    <mergeCell ref="K28:K29"/>
    <mergeCell ref="L28:L29"/>
    <mergeCell ref="C4:C5"/>
    <mergeCell ref="G6:G7"/>
    <mergeCell ref="H6:H7"/>
    <mergeCell ref="C28:C29"/>
    <mergeCell ref="D28:D29"/>
    <mergeCell ref="E28:E29"/>
    <mergeCell ref="C20:C21"/>
    <mergeCell ref="D20:D21"/>
    <mergeCell ref="E20:E21"/>
    <mergeCell ref="C22:C23"/>
    <mergeCell ref="D22:D23"/>
    <mergeCell ref="E22:E23"/>
    <mergeCell ref="C14:C15"/>
    <mergeCell ref="D14:D15"/>
    <mergeCell ref="B103:C103"/>
    <mergeCell ref="D103:G103"/>
    <mergeCell ref="B104:C104"/>
    <mergeCell ref="D104:G104"/>
    <mergeCell ref="B99:G99"/>
    <mergeCell ref="B100:C100"/>
    <mergeCell ref="D100:G100"/>
    <mergeCell ref="D18:D19"/>
    <mergeCell ref="C12:C13"/>
    <mergeCell ref="D12:D13"/>
    <mergeCell ref="B101:C101"/>
    <mergeCell ref="D101:G101"/>
    <mergeCell ref="B25:B41"/>
    <mergeCell ref="B11:B23"/>
    <mergeCell ref="F28:F29"/>
    <mergeCell ref="C30:C31"/>
    <mergeCell ref="D30:D31"/>
    <mergeCell ref="E30:E31"/>
    <mergeCell ref="B43:B44"/>
    <mergeCell ref="B102:C102"/>
    <mergeCell ref="D102:G102"/>
    <mergeCell ref="C38:C39"/>
    <mergeCell ref="D38:D39"/>
    <mergeCell ref="E38:E39"/>
    <mergeCell ref="F38:F39"/>
    <mergeCell ref="I36:I37"/>
    <mergeCell ref="I26:I27"/>
    <mergeCell ref="J26:J27"/>
    <mergeCell ref="F30:F31"/>
    <mergeCell ref="C40:C41"/>
    <mergeCell ref="F32:F33"/>
    <mergeCell ref="D34:D35"/>
    <mergeCell ref="E34:E35"/>
    <mergeCell ref="D32:D33"/>
    <mergeCell ref="E32:E33"/>
    <mergeCell ref="K26:K27"/>
    <mergeCell ref="L26:L27"/>
    <mergeCell ref="I28:I29"/>
    <mergeCell ref="J28:J29"/>
    <mergeCell ref="C36:C37"/>
    <mergeCell ref="D36:D37"/>
    <mergeCell ref="E36:E37"/>
    <mergeCell ref="F36:F37"/>
    <mergeCell ref="K36:K37"/>
    <mergeCell ref="L36:L37"/>
    <mergeCell ref="I34:I35"/>
    <mergeCell ref="C74:C75"/>
    <mergeCell ref="D74:E75"/>
    <mergeCell ref="F74:F75"/>
    <mergeCell ref="G74:G75"/>
    <mergeCell ref="G52:G53"/>
    <mergeCell ref="H49:H50"/>
    <mergeCell ref="I49:I50"/>
    <mergeCell ref="I42:I43"/>
    <mergeCell ref="H25:H43"/>
    <mergeCell ref="I58:L59"/>
    <mergeCell ref="G54:G55"/>
    <mergeCell ref="I38:I39"/>
    <mergeCell ref="J38:J39"/>
    <mergeCell ref="K38:K39"/>
    <mergeCell ref="L38:L39"/>
    <mergeCell ref="J49:J50"/>
    <mergeCell ref="K49:K50"/>
    <mergeCell ref="L49:L50"/>
    <mergeCell ref="B47:B48"/>
    <mergeCell ref="C47:C48"/>
    <mergeCell ref="D47:D48"/>
    <mergeCell ref="E47:F48"/>
    <mergeCell ref="B49:B50"/>
    <mergeCell ref="C49:C50"/>
    <mergeCell ref="D49:D50"/>
    <mergeCell ref="E49:E50"/>
    <mergeCell ref="C64:C65"/>
    <mergeCell ref="D64:E65"/>
    <mergeCell ref="F64:F65"/>
    <mergeCell ref="I54:L55"/>
    <mergeCell ref="G56:G57"/>
    <mergeCell ref="H56:H57"/>
    <mergeCell ref="C62:C63"/>
    <mergeCell ref="D62:E63"/>
    <mergeCell ref="F62:F63"/>
    <mergeCell ref="H54:H55"/>
    <mergeCell ref="G62:G63"/>
    <mergeCell ref="H62:H63"/>
    <mergeCell ref="F56:F57"/>
    <mergeCell ref="C60:C61"/>
    <mergeCell ref="D60:E61"/>
    <mergeCell ref="F60:F61"/>
    <mergeCell ref="G60:G61"/>
    <mergeCell ref="H60:H61"/>
    <mergeCell ref="C58:C59"/>
    <mergeCell ref="D58:E59"/>
    <mergeCell ref="I60:L61"/>
    <mergeCell ref="C54:C55"/>
    <mergeCell ref="D54:E55"/>
    <mergeCell ref="F54:F55"/>
    <mergeCell ref="C56:C57"/>
    <mergeCell ref="D56:E57"/>
    <mergeCell ref="I56:L57"/>
    <mergeCell ref="F58:F59"/>
    <mergeCell ref="G58:G59"/>
    <mergeCell ref="H58:H59"/>
    <mergeCell ref="C66:C67"/>
    <mergeCell ref="C87:G97"/>
    <mergeCell ref="B87:B97"/>
    <mergeCell ref="H74:H75"/>
    <mergeCell ref="I74:L75"/>
    <mergeCell ref="C72:C73"/>
    <mergeCell ref="D72:E73"/>
    <mergeCell ref="C70:C71"/>
    <mergeCell ref="D70:E71"/>
    <mergeCell ref="F70:F71"/>
    <mergeCell ref="C43:C44"/>
    <mergeCell ref="D43:D44"/>
    <mergeCell ref="E43:E44"/>
    <mergeCell ref="F43:F44"/>
    <mergeCell ref="I51:L51"/>
    <mergeCell ref="C52:C53"/>
    <mergeCell ref="F49:F50"/>
    <mergeCell ref="G49:G50"/>
    <mergeCell ref="H52:H53"/>
    <mergeCell ref="I52:L53"/>
    <mergeCell ref="G70:G71"/>
    <mergeCell ref="H70:H71"/>
    <mergeCell ref="I70:L71"/>
    <mergeCell ref="C68:C69"/>
    <mergeCell ref="D68:E69"/>
    <mergeCell ref="F68:F69"/>
    <mergeCell ref="G68:G69"/>
    <mergeCell ref="H68:H69"/>
    <mergeCell ref="G72:G73"/>
    <mergeCell ref="H72:H73"/>
    <mergeCell ref="I72:L73"/>
    <mergeCell ref="B80:B81"/>
    <mergeCell ref="C80:D81"/>
    <mergeCell ref="E80:F81"/>
    <mergeCell ref="G80:H81"/>
    <mergeCell ref="I80:J81"/>
    <mergeCell ref="F66:F67"/>
    <mergeCell ref="G66:G67"/>
    <mergeCell ref="K80:L81"/>
    <mergeCell ref="B77:B78"/>
    <mergeCell ref="C77:D78"/>
    <mergeCell ref="E77:F78"/>
    <mergeCell ref="G77:H78"/>
    <mergeCell ref="I77:J78"/>
    <mergeCell ref="K77:L78"/>
    <mergeCell ref="F72:F73"/>
    <mergeCell ref="H99:M99"/>
    <mergeCell ref="G64:G65"/>
    <mergeCell ref="H64:H65"/>
    <mergeCell ref="I64:L65"/>
    <mergeCell ref="I68:L69"/>
    <mergeCell ref="J100:M100"/>
    <mergeCell ref="H86:M86"/>
    <mergeCell ref="J92:K92"/>
    <mergeCell ref="J93:K93"/>
    <mergeCell ref="H100:I100"/>
    <mergeCell ref="K42:K43"/>
    <mergeCell ref="L42:L43"/>
    <mergeCell ref="D40:D41"/>
    <mergeCell ref="E40:E41"/>
    <mergeCell ref="F40:F41"/>
    <mergeCell ref="D52:E53"/>
    <mergeCell ref="F52:F53"/>
    <mergeCell ref="I40:I41"/>
    <mergeCell ref="J40:J41"/>
    <mergeCell ref="K40:K41"/>
    <mergeCell ref="L40:L41"/>
    <mergeCell ref="H101:I101"/>
    <mergeCell ref="J101:M101"/>
    <mergeCell ref="I62:L63"/>
    <mergeCell ref="H66:H67"/>
    <mergeCell ref="I66:L67"/>
    <mergeCell ref="J42:J43"/>
    <mergeCell ref="H102:I102"/>
    <mergeCell ref="J102:M102"/>
    <mergeCell ref="H103:I103"/>
    <mergeCell ref="J103:M103"/>
    <mergeCell ref="H104:I104"/>
    <mergeCell ref="J104:M104"/>
    <mergeCell ref="B2:B9"/>
    <mergeCell ref="D2:E3"/>
    <mergeCell ref="F8:F9"/>
    <mergeCell ref="D8:E9"/>
    <mergeCell ref="G8:H9"/>
    <mergeCell ref="C2:C3"/>
    <mergeCell ref="D4:H5"/>
    <mergeCell ref="C8:C9"/>
    <mergeCell ref="F6:F7"/>
    <mergeCell ref="C6:C7"/>
    <mergeCell ref="B51:B75"/>
    <mergeCell ref="D51:E51"/>
    <mergeCell ref="B83:B85"/>
    <mergeCell ref="C83:D83"/>
    <mergeCell ref="G83:H83"/>
    <mergeCell ref="C84:D85"/>
    <mergeCell ref="E84:E85"/>
    <mergeCell ref="F84:F85"/>
    <mergeCell ref="G84:H85"/>
    <mergeCell ref="D66:E67"/>
  </mergeCells>
  <conditionalFormatting sqref="D52:E53">
    <cfRule type="expression" priority="1" dxfId="2" stopIfTrue="1">
      <formula>$C$47="雑派"</formula>
    </cfRule>
    <cfRule type="expression" priority="2" dxfId="0" stopIfTrue="1">
      <formula>$C$47="双派"</formula>
    </cfRule>
    <cfRule type="expression" priority="3" dxfId="0" stopIfTrue="1">
      <formula>$C$47="純派"</formula>
    </cfRule>
  </conditionalFormatting>
  <dataValidations count="7">
    <dataValidation type="list" allowBlank="1" showInputMessage="1" showErrorMessage="1" sqref="D6:D7">
      <formula1>"1,2,3,4,5,6,7,8,9,10"</formula1>
    </dataValidation>
    <dataValidation type="list" allowBlank="1" showInputMessage="1" showErrorMessage="1" sqref="B100:C104">
      <formula1>$U$2:$U$41</formula1>
    </dataValidation>
    <dataValidation type="list" allowBlank="1" showInputMessage="1" showErrorMessage="1" sqref="C84:D85">
      <formula1>$R$2:$R$35</formula1>
    </dataValidation>
    <dataValidation type="list" allowBlank="1" showInputMessage="1" showErrorMessage="1" sqref="E47:F48">
      <formula1>$W$2:$W$17</formula1>
    </dataValidation>
    <dataValidation type="list" allowBlank="1" showInputMessage="1" showErrorMessage="1" sqref="G8:H9">
      <formula1>$Z$2:$Z$15</formula1>
    </dataValidation>
    <dataValidation type="list" allowBlank="1" showInputMessage="1" showErrorMessage="1" sqref="H100:I104">
      <formula1>$V$2:$V$17</formula1>
    </dataValidation>
    <dataValidation type="list" showInputMessage="1" showErrorMessage="1" sqref="C49:L50">
      <formula1>$X$2:$X$24</formula1>
    </dataValidation>
  </dataValidations>
  <printOptions/>
  <pageMargins left="0.2361111111111111" right="0.22083333333333333" top="0.7486111111111111" bottom="0.7486111111111111" header="0.31527777777777777" footer="0.31527777777777777"/>
  <pageSetup horizontalDpi="300" verticalDpi="300" orientation="portrait" paperSize="9" r:id="rId2"/>
  <headerFooter alignWithMargins="0">
    <oddHeader>&amp;C&amp;"Times New Roman,標準"&amp;12&amp;A</oddHeader>
    <oddFooter>&amp;C&amp;"Times New Roman,標準"&amp;12ページ &amp;P</oddFooter>
  </headerFooter>
  <drawing r:id="rId1"/>
</worksheet>
</file>

<file path=xl/worksheets/sheet2.xml><?xml version="1.0" encoding="utf-8"?>
<worksheet xmlns="http://schemas.openxmlformats.org/spreadsheetml/2006/main" xmlns:r="http://schemas.openxmlformats.org/officeDocument/2006/relationships">
  <dimension ref="B2:CG33"/>
  <sheetViews>
    <sheetView zoomScalePageLayoutView="0" workbookViewId="0" topLeftCell="A1">
      <pane xSplit="10" topLeftCell="K1" activePane="topRight" state="frozen"/>
      <selection pane="topLeft" activeCell="A1" sqref="A1"/>
      <selection pane="topRight" activeCell="A1" sqref="A1"/>
    </sheetView>
  </sheetViews>
  <sheetFormatPr defaultColWidth="12.8515625" defaultRowHeight="12"/>
  <cols>
    <col min="1" max="2" width="10.28125" style="0" customWidth="1"/>
    <col min="3" max="3" width="3.57421875" style="0" customWidth="1"/>
    <col min="4" max="5" width="10.8515625" style="0" customWidth="1"/>
    <col min="6" max="6" width="3.7109375" style="0" customWidth="1"/>
    <col min="7" max="7" width="10.140625" style="0" customWidth="1"/>
    <col min="8" max="9" width="12.00390625" style="0" customWidth="1"/>
    <col min="10" max="10" width="10.140625" style="0" customWidth="1"/>
    <col min="11" max="85" width="7.57421875" style="0" customWidth="1"/>
  </cols>
  <sheetData>
    <row r="2" spans="2:10" ht="9.75" customHeight="1">
      <c r="B2" s="311" t="s">
        <v>0</v>
      </c>
      <c r="C2" s="311"/>
      <c r="D2" s="313" t="str">
        <f>IF(キャラメイク!D4="","",キャラメイク!D4)</f>
        <v>死を纏う傭兵</v>
      </c>
      <c r="E2" s="313"/>
      <c r="F2" s="313"/>
      <c r="G2" s="315" t="s">
        <v>49</v>
      </c>
      <c r="H2" s="315"/>
      <c r="I2" s="315"/>
      <c r="J2" s="315"/>
    </row>
    <row r="3" spans="2:10" ht="9.75" customHeight="1" thickBot="1">
      <c r="B3" s="311"/>
      <c r="C3" s="311"/>
      <c r="D3" s="313"/>
      <c r="E3" s="313"/>
      <c r="F3" s="313"/>
      <c r="G3" s="315"/>
      <c r="H3" s="315"/>
      <c r="I3" s="315"/>
      <c r="J3" s="315"/>
    </row>
    <row r="4" spans="2:10" ht="9.75" customHeight="1" thickBot="1">
      <c r="B4" s="312"/>
      <c r="C4" s="312"/>
      <c r="D4" s="314"/>
      <c r="E4" s="314"/>
      <c r="F4" s="314"/>
      <c r="G4" s="316"/>
      <c r="H4" s="316"/>
      <c r="I4" s="316"/>
      <c r="J4" s="316"/>
    </row>
    <row r="5" spans="2:10" ht="21" customHeight="1" thickBot="1">
      <c r="B5" s="317" t="s">
        <v>31</v>
      </c>
      <c r="C5" s="318"/>
      <c r="D5" s="321" t="s">
        <v>0</v>
      </c>
      <c r="E5" s="322"/>
      <c r="F5" s="322"/>
      <c r="G5" s="18" t="s">
        <v>23</v>
      </c>
      <c r="H5" s="18" t="s">
        <v>34</v>
      </c>
      <c r="I5" s="18" t="s">
        <v>35</v>
      </c>
      <c r="J5" s="19" t="s">
        <v>50</v>
      </c>
    </row>
    <row r="6" spans="2:10" ht="21" customHeight="1">
      <c r="B6" s="319"/>
      <c r="C6" s="320"/>
      <c r="D6" s="323" t="str">
        <f>IF(キャラメイク!D52="","",キャラメイク!D52)</f>
        <v>ブードゥー人形</v>
      </c>
      <c r="E6" s="324"/>
      <c r="F6" s="324"/>
      <c r="G6" s="87">
        <f>IF(キャラメイク!F52="","",キャラメイク!F52)</f>
        <v>5</v>
      </c>
      <c r="H6" s="87" t="str">
        <f>IF(キャラメイク!G52="","",キャラメイク!G52)</f>
        <v>BR</v>
      </c>
      <c r="I6" s="87" t="str">
        <f>IF(キャラメイク!H52="","",キャラメイク!H52)</f>
        <v>敵単体</v>
      </c>
      <c r="J6" s="88">
        <f>IF(キャラメイク!C52="","",キャラメイク!C52)</f>
        <v>1</v>
      </c>
    </row>
    <row r="7" spans="2:10" ht="21" customHeight="1">
      <c r="B7" s="319"/>
      <c r="C7" s="320"/>
      <c r="D7" s="307" t="str">
        <f>IF(キャラメイク!D54="","",キャラメイク!D54)</f>
        <v>ロコ</v>
      </c>
      <c r="E7" s="308"/>
      <c r="F7" s="308"/>
      <c r="G7" s="46">
        <f>IF(キャラメイク!F54="","",キャラメイク!F54)</f>
        <v>5</v>
      </c>
      <c r="H7" s="46" t="str">
        <f>IF(キャラメイク!G54="","",キャラメイク!G54)</f>
        <v>ＢＡ</v>
      </c>
      <c r="I7" s="46" t="str">
        <f>IF(キャラメイク!H54="","",キャラメイク!H54)</f>
        <v>味方単体</v>
      </c>
      <c r="J7" s="89">
        <f>IF(キャラメイク!C54="","",キャラメイク!C54)</f>
        <v>1</v>
      </c>
    </row>
    <row r="8" spans="2:10" ht="21" customHeight="1">
      <c r="B8" s="319"/>
      <c r="C8" s="320"/>
      <c r="D8" s="307" t="str">
        <f>IF(キャラメイク!D56="","",キャラメイク!D56)</f>
        <v>ルーンの刻印</v>
      </c>
      <c r="E8" s="308"/>
      <c r="F8" s="308"/>
      <c r="G8" s="46" t="str">
        <f>IF(キャラメイク!F56="","",キャラメイク!F56)</f>
        <v>なし</v>
      </c>
      <c r="H8" s="46" t="str">
        <f>IF(キャラメイク!G56="","",キャラメイク!G56)</f>
        <v>常時</v>
      </c>
      <c r="I8" s="46" t="str">
        <f>IF(キャラメイク!H56="","",キャラメイク!H56)</f>
        <v>自身</v>
      </c>
      <c r="J8" s="89">
        <f>IF(キャラメイク!C56="","",キャラメイク!C56)</f>
        <v>2</v>
      </c>
    </row>
    <row r="9" spans="2:10" ht="21" customHeight="1">
      <c r="B9" s="319"/>
      <c r="C9" s="320"/>
      <c r="D9" s="307" t="str">
        <f>IF(キャラメイク!D58="","",キャラメイク!D58)</f>
        <v>Y(ユル）</v>
      </c>
      <c r="E9" s="308"/>
      <c r="F9" s="308"/>
      <c r="G9" s="46" t="str">
        <f>IF(キャラメイク!F58="","",キャラメイク!F58)</f>
        <v>魂階１</v>
      </c>
      <c r="H9" s="46" t="str">
        <f>IF(キャラメイク!G58="","",キャラメイク!G58)</f>
        <v>T終了時</v>
      </c>
      <c r="I9" s="46" t="str">
        <f>IF(キャラメイク!H58="","",キャラメイク!H58)</f>
        <v>味方単体</v>
      </c>
      <c r="J9" s="89">
        <f>IF(キャラメイク!C58="","",キャラメイク!C58)</f>
        <v>1</v>
      </c>
    </row>
    <row r="10" spans="2:10" ht="21" customHeight="1">
      <c r="B10" s="319"/>
      <c r="C10" s="320"/>
      <c r="D10" s="307" t="str">
        <f>IF(キャラメイク!D60="","",キャラメイク!D60)</f>
        <v>聖観音菩薩印</v>
      </c>
      <c r="E10" s="308"/>
      <c r="F10" s="308"/>
      <c r="G10" s="46">
        <f>IF(キャラメイク!F60="","",キャラメイク!F60)</f>
        <v>4</v>
      </c>
      <c r="H10" s="46" t="str">
        <f>IF(キャラメイク!G60="","",キャラメイク!G60)</f>
        <v>BR</v>
      </c>
      <c r="I10" s="46" t="str">
        <f>IF(キャラメイク!H60="","",キャラメイク!H60)</f>
        <v>自身</v>
      </c>
      <c r="J10" s="89">
        <f>IF(キャラメイク!C60="","",キャラメイク!C60)</f>
        <v>2</v>
      </c>
    </row>
    <row r="11" spans="2:10" ht="21" customHeight="1">
      <c r="B11" s="319"/>
      <c r="C11" s="320"/>
      <c r="D11" s="307" t="str">
        <f>IF(キャラメイク!D62="","",キャラメイク!D62)</f>
        <v>洗礼の弾丸</v>
      </c>
      <c r="E11" s="308"/>
      <c r="F11" s="308"/>
      <c r="G11" s="46" t="str">
        <f>IF(キャラメイク!F62="","",キャラメイク!F62)</f>
        <v>なし</v>
      </c>
      <c r="H11" s="46" t="str">
        <f>IF(キャラメイク!G62="","",キャラメイク!G62)</f>
        <v>常時</v>
      </c>
      <c r="I11" s="46" t="str">
        <f>IF(キャラメイク!H62="","",キャラメイク!H62)</f>
        <v>自身</v>
      </c>
      <c r="J11" s="89">
        <f>IF(キャラメイク!C62="","",キャラメイク!C62)</f>
        <v>1</v>
      </c>
    </row>
    <row r="12" spans="2:10" ht="21" customHeight="1">
      <c r="B12" s="319"/>
      <c r="C12" s="320"/>
      <c r="D12" s="307">
        <f>IF(キャラメイク!D64="","",キャラメイク!D64)</f>
      </c>
      <c r="E12" s="308"/>
      <c r="F12" s="308"/>
      <c r="G12" s="46">
        <f>IF(キャラメイク!F64="","",キャラメイク!F64)</f>
      </c>
      <c r="H12" s="46">
        <f>IF(キャラメイク!G64="","",キャラメイク!G64)</f>
      </c>
      <c r="I12" s="46">
        <f>IF(キャラメイク!H64="","",キャラメイク!H64)</f>
      </c>
      <c r="J12" s="89">
        <f>IF(キャラメイク!C64="","",キャラメイク!C64)</f>
      </c>
    </row>
    <row r="13" spans="2:10" ht="21" customHeight="1">
      <c r="B13" s="319"/>
      <c r="C13" s="320"/>
      <c r="D13" s="307">
        <f>IF(キャラメイク!D66="","",キャラメイク!D66)</f>
      </c>
      <c r="E13" s="308"/>
      <c r="F13" s="308"/>
      <c r="G13" s="46">
        <f>IF(キャラメイク!F66="","",キャラメイク!F66)</f>
      </c>
      <c r="H13" s="46">
        <f>IF(キャラメイク!G66="","",キャラメイク!G66)</f>
      </c>
      <c r="I13" s="46">
        <f>IF(キャラメイク!H66="","",キャラメイク!H66)</f>
      </c>
      <c r="J13" s="89">
        <f>IF(キャラメイク!C66="","",キャラメイク!C66)</f>
      </c>
    </row>
    <row r="14" spans="2:10" ht="21" customHeight="1">
      <c r="B14" s="319"/>
      <c r="C14" s="320"/>
      <c r="D14" s="307">
        <f>IF(キャラメイク!D68="","",キャラメイク!D68)</f>
      </c>
      <c r="E14" s="308"/>
      <c r="F14" s="308"/>
      <c r="G14" s="46">
        <f>IF(キャラメイク!F68="","",キャラメイク!F68)</f>
      </c>
      <c r="H14" s="46">
        <f>IF(キャラメイク!G68="","",キャラメイク!G68)</f>
      </c>
      <c r="I14" s="46">
        <f>IF(キャラメイク!H68="","",キャラメイク!H68)</f>
      </c>
      <c r="J14" s="89">
        <f>IF(キャラメイク!C68="","",キャラメイク!C68)</f>
      </c>
    </row>
    <row r="15" spans="2:10" ht="21" customHeight="1">
      <c r="B15" s="319"/>
      <c r="C15" s="320"/>
      <c r="D15" s="307">
        <f>IF(キャラメイク!D70="","",キャラメイク!D70)</f>
      </c>
      <c r="E15" s="308"/>
      <c r="F15" s="308"/>
      <c r="G15" s="46">
        <f>IF(キャラメイク!F70="","",キャラメイク!F70)</f>
      </c>
      <c r="H15" s="46">
        <f>IF(キャラメイク!G70="","",キャラメイク!G70)</f>
      </c>
      <c r="I15" s="46">
        <f>IF(キャラメイク!H70="","",キャラメイク!H70)</f>
      </c>
      <c r="J15" s="89">
        <f>IF(キャラメイク!C70="","",キャラメイク!C70)</f>
      </c>
    </row>
    <row r="16" spans="2:10" ht="21" customHeight="1">
      <c r="B16" s="319"/>
      <c r="C16" s="320"/>
      <c r="D16" s="307">
        <f>IF(キャラメイク!D72="","",キャラメイク!D72)</f>
      </c>
      <c r="E16" s="308"/>
      <c r="F16" s="308"/>
      <c r="G16" s="46">
        <f>IF(キャラメイク!F72="","",キャラメイク!F72)</f>
      </c>
      <c r="H16" s="46">
        <f>IF(キャラメイク!G72="","",キャラメイク!G72)</f>
      </c>
      <c r="I16" s="46">
        <f>IF(キャラメイク!H72="","",キャラメイク!H72)</f>
      </c>
      <c r="J16" s="89">
        <f>IF(キャラメイク!C72="","",キャラメイク!C72)</f>
      </c>
    </row>
    <row r="17" spans="2:10" ht="21" customHeight="1" thickBot="1">
      <c r="B17" s="319"/>
      <c r="C17" s="320"/>
      <c r="D17" s="309">
        <f>IF(キャラメイク!D74="","",キャラメイク!D74)</f>
      </c>
      <c r="E17" s="310"/>
      <c r="F17" s="310"/>
      <c r="G17" s="90">
        <f>IF(キャラメイク!F74="","",キャラメイク!F74)</f>
      </c>
      <c r="H17" s="90">
        <f>IF(キャラメイク!G74="","",キャラメイク!G74)</f>
      </c>
      <c r="I17" s="90">
        <f>IF(キャラメイク!H74="","",キャラメイク!H74)</f>
      </c>
      <c r="J17" s="91">
        <f>IF(キャラメイク!C74="","",キャラメイク!C74)</f>
      </c>
    </row>
    <row r="18" ht="12" thickBot="1"/>
    <row r="19" spans="2:85" ht="12.75" customHeight="1">
      <c r="B19" s="301" t="s">
        <v>22</v>
      </c>
      <c r="C19" s="301"/>
      <c r="D19" s="302"/>
      <c r="E19" s="303" t="s">
        <v>23</v>
      </c>
      <c r="F19" s="304"/>
      <c r="G19" s="305"/>
      <c r="H19" s="85" t="s">
        <v>51</v>
      </c>
      <c r="I19" s="306" t="s">
        <v>52</v>
      </c>
      <c r="J19" s="306"/>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0"/>
      <c r="BA19" s="290"/>
      <c r="BB19" s="290"/>
      <c r="BC19" s="290"/>
      <c r="BD19" s="290"/>
      <c r="BE19" s="290"/>
      <c r="BF19" s="290"/>
      <c r="BG19" s="290"/>
      <c r="BH19" s="290"/>
      <c r="BI19" s="290"/>
      <c r="BJ19" s="290"/>
      <c r="BK19" s="290"/>
      <c r="BL19" s="290"/>
      <c r="BM19" s="290"/>
      <c r="BN19" s="290"/>
      <c r="BO19" s="290"/>
      <c r="BP19" s="290"/>
      <c r="BQ19" s="290"/>
      <c r="BR19" s="290"/>
      <c r="BS19" s="290"/>
      <c r="BT19" s="290"/>
      <c r="BU19" s="290"/>
      <c r="BV19" s="290"/>
      <c r="BW19" s="290"/>
      <c r="BX19" s="290"/>
      <c r="BY19" s="290"/>
      <c r="BZ19" s="290"/>
      <c r="CA19" s="290"/>
      <c r="CB19" s="290"/>
      <c r="CC19" s="290"/>
      <c r="CD19" s="290"/>
      <c r="CE19" s="290"/>
      <c r="CF19" s="290"/>
      <c r="CG19" s="290"/>
    </row>
    <row r="20" spans="2:85" ht="12.75" customHeight="1" thickBot="1">
      <c r="B20" s="296">
        <f>D20+SUM(K23:CG23)</f>
        <v>29</v>
      </c>
      <c r="C20" s="297"/>
      <c r="D20" s="298">
        <f>キャラメイク!F26</f>
        <v>29</v>
      </c>
      <c r="E20" s="299">
        <f>G20+SUM(K24:CG24)</f>
        <v>22</v>
      </c>
      <c r="F20" s="297"/>
      <c r="G20" s="291">
        <f>キャラメイク!F28</f>
        <v>22</v>
      </c>
      <c r="H20" s="293" t="str">
        <f>キャラメイク!F43+SUM(K22:CG22)&amp;" / "&amp;キャラメイク!F43</f>
        <v>3 / 3</v>
      </c>
      <c r="I20" s="306"/>
      <c r="J20" s="306"/>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290"/>
      <c r="AX20" s="290"/>
      <c r="AY20" s="290"/>
      <c r="AZ20" s="290"/>
      <c r="BA20" s="290"/>
      <c r="BB20" s="290"/>
      <c r="BC20" s="290"/>
      <c r="BD20" s="290"/>
      <c r="BE20" s="290"/>
      <c r="BF20" s="290"/>
      <c r="BG20" s="290"/>
      <c r="BH20" s="290"/>
      <c r="BI20" s="290"/>
      <c r="BJ20" s="290"/>
      <c r="BK20" s="290"/>
      <c r="BL20" s="290"/>
      <c r="BM20" s="290"/>
      <c r="BN20" s="290"/>
      <c r="BO20" s="290"/>
      <c r="BP20" s="290"/>
      <c r="BQ20" s="290"/>
      <c r="BR20" s="290"/>
      <c r="BS20" s="290"/>
      <c r="BT20" s="290"/>
      <c r="BU20" s="290"/>
      <c r="BV20" s="290"/>
      <c r="BW20" s="290"/>
      <c r="BX20" s="290"/>
      <c r="BY20" s="290"/>
      <c r="BZ20" s="290"/>
      <c r="CA20" s="290"/>
      <c r="CB20" s="290"/>
      <c r="CC20" s="290"/>
      <c r="CD20" s="290"/>
      <c r="CE20" s="290"/>
      <c r="CF20" s="290"/>
      <c r="CG20" s="290"/>
    </row>
    <row r="21" spans="2:85" ht="12.75" customHeight="1" thickBot="1">
      <c r="B21" s="296"/>
      <c r="C21" s="297"/>
      <c r="D21" s="298"/>
      <c r="E21" s="300"/>
      <c r="F21" s="297"/>
      <c r="G21" s="292"/>
      <c r="H21" s="293"/>
      <c r="I21" s="306"/>
      <c r="J21" s="306"/>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290"/>
      <c r="AX21" s="290"/>
      <c r="AY21" s="290"/>
      <c r="AZ21" s="290"/>
      <c r="BA21" s="290"/>
      <c r="BB21" s="290"/>
      <c r="BC21" s="290"/>
      <c r="BD21" s="290"/>
      <c r="BE21" s="290"/>
      <c r="BF21" s="290"/>
      <c r="BG21" s="290"/>
      <c r="BH21" s="290"/>
      <c r="BI21" s="290"/>
      <c r="BJ21" s="290"/>
      <c r="BK21" s="290"/>
      <c r="BL21" s="290"/>
      <c r="BM21" s="290"/>
      <c r="BN21" s="290"/>
      <c r="BO21" s="290"/>
      <c r="BP21" s="290"/>
      <c r="BQ21" s="290"/>
      <c r="BR21" s="290"/>
      <c r="BS21" s="290"/>
      <c r="BT21" s="290"/>
      <c r="BU21" s="290"/>
      <c r="BV21" s="290"/>
      <c r="BW21" s="290"/>
      <c r="BX21" s="290"/>
      <c r="BY21" s="290"/>
      <c r="BZ21" s="290"/>
      <c r="CA21" s="290"/>
      <c r="CB21" s="290"/>
      <c r="CC21" s="290"/>
      <c r="CD21" s="290"/>
      <c r="CE21" s="290"/>
      <c r="CF21" s="290"/>
      <c r="CG21" s="290"/>
    </row>
    <row r="22" spans="2:85" ht="12.75" customHeight="1">
      <c r="B22" s="287" t="s">
        <v>24</v>
      </c>
      <c r="C22" s="287"/>
      <c r="D22" s="2">
        <f>キャラメイク!F30</f>
        <v>2</v>
      </c>
      <c r="E22" s="288" t="s">
        <v>27</v>
      </c>
      <c r="F22" s="288"/>
      <c r="G22" s="86">
        <f>キャラメイク!F36</f>
        <v>3</v>
      </c>
      <c r="H22" s="4" t="s">
        <v>4</v>
      </c>
      <c r="I22" s="1" t="s">
        <v>51</v>
      </c>
      <c r="J22" s="5">
        <f>キャラメイク!F43+SUM(K22:CG22)</f>
        <v>3</v>
      </c>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row>
    <row r="23" spans="2:85" ht="12.75" customHeight="1">
      <c r="B23" s="289" t="s">
        <v>25</v>
      </c>
      <c r="C23" s="289"/>
      <c r="D23" s="2">
        <f>キャラメイク!F32</f>
        <v>3</v>
      </c>
      <c r="E23" s="289" t="s">
        <v>28</v>
      </c>
      <c r="F23" s="289"/>
      <c r="G23" s="3">
        <f>キャラメイク!F38</f>
        <v>5</v>
      </c>
      <c r="H23" s="294" t="str">
        <f>キャラメイク!F40+SUM(K25:CG25)&amp;" / "&amp;キャラメイク!F40</f>
        <v>3 / 3</v>
      </c>
      <c r="I23" s="4" t="s">
        <v>22</v>
      </c>
      <c r="J23" s="7">
        <f>D20+SUM(K23:CG23)</f>
        <v>29</v>
      </c>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row>
    <row r="24" spans="2:85" ht="12.75" customHeight="1">
      <c r="B24" s="289" t="s">
        <v>26</v>
      </c>
      <c r="C24" s="289"/>
      <c r="D24" s="2">
        <f>キャラメイク!F34</f>
        <v>4</v>
      </c>
      <c r="E24" s="295" t="s">
        <v>53</v>
      </c>
      <c r="F24" s="295"/>
      <c r="G24" s="3">
        <f>キャラメイク!D18</f>
        <v>3</v>
      </c>
      <c r="H24" s="294"/>
      <c r="I24" s="4" t="s">
        <v>23</v>
      </c>
      <c r="J24" s="9">
        <f>G20+SUM(K24:CG24)</f>
        <v>22</v>
      </c>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row>
    <row r="25" spans="2:85" ht="12.75" customHeight="1">
      <c r="B25" s="280" t="s">
        <v>39</v>
      </c>
      <c r="C25" s="280"/>
      <c r="D25" s="280"/>
      <c r="E25" s="10" t="s">
        <v>41</v>
      </c>
      <c r="F25" s="281" t="s">
        <v>54</v>
      </c>
      <c r="G25" s="281"/>
      <c r="H25" s="11" t="s">
        <v>18</v>
      </c>
      <c r="I25" s="4" t="s">
        <v>4</v>
      </c>
      <c r="J25" s="9">
        <f>キャラメイク!F40+SUM(K25:CG25)</f>
        <v>3</v>
      </c>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row>
    <row r="26" spans="2:8" ht="12" thickBot="1">
      <c r="B26" s="282" t="str">
        <f>キャラメイク!C84</f>
        <v>遠/呪銃ウィンチェスターライフル/金</v>
      </c>
      <c r="C26" s="282"/>
      <c r="D26" s="282"/>
      <c r="E26" s="283" t="str">
        <f>キャラメイク!E84</f>
        <v>4d6+2</v>
      </c>
      <c r="F26" s="285" t="str">
        <f>IF(キャラメイク!F84="","",キャラメイク!F84)</f>
        <v>弾丸1d6</v>
      </c>
      <c r="G26" s="285"/>
      <c r="H26" s="270" t="str">
        <f>IF(キャラメイク!G84="","",キャラメイク!G84)</f>
        <v>5ｄ6+2</v>
      </c>
    </row>
    <row r="27" spans="2:8" ht="12.75" customHeight="1" thickBot="1">
      <c r="B27" s="282"/>
      <c r="C27" s="282"/>
      <c r="D27" s="282"/>
      <c r="E27" s="284"/>
      <c r="F27" s="286"/>
      <c r="G27" s="286"/>
      <c r="H27" s="270"/>
    </row>
    <row r="28" spans="2:7" ht="12.75" customHeight="1">
      <c r="B28" s="268" t="s">
        <v>37</v>
      </c>
      <c r="C28" s="268"/>
      <c r="D28" s="269"/>
      <c r="E28" s="265" t="s">
        <v>38</v>
      </c>
      <c r="F28" s="266"/>
      <c r="G28" s="267"/>
    </row>
    <row r="29" spans="2:7" ht="12.75" customHeight="1">
      <c r="B29" s="261" t="str">
        <f>IF(キャラメイク!C77="","",キャラメイク!C77)</f>
        <v>呪物(精気＋５)</v>
      </c>
      <c r="C29" s="261"/>
      <c r="D29" s="262"/>
      <c r="E29" s="271" t="str">
        <f>IF(キャラメイク!C80="","",キャラメイク!C80)</f>
        <v>人形</v>
      </c>
      <c r="F29" s="272"/>
      <c r="G29" s="273"/>
    </row>
    <row r="30" spans="2:7" ht="12.75" customHeight="1">
      <c r="B30" s="261" t="str">
        <f>IF(キャラメイク!E77="","",キャラメイク!E77)</f>
        <v>着流し（回避＋１）</v>
      </c>
      <c r="C30" s="261"/>
      <c r="D30" s="262"/>
      <c r="E30" s="274" t="str">
        <f>IF(キャラメイク!E80="","",キャラメイク!E80)</f>
        <v>人形</v>
      </c>
      <c r="F30" s="275"/>
      <c r="G30" s="276"/>
    </row>
    <row r="31" spans="2:7" ht="12.75" customHeight="1">
      <c r="B31" s="261" t="str">
        <f>IF(キャラメイク!G77="","",キャラメイク!G77)</f>
        <v>※ルーンの刻印使用枠</v>
      </c>
      <c r="C31" s="261"/>
      <c r="D31" s="262"/>
      <c r="E31" s="274" t="str">
        <f>IF(キャラメイク!G80="","",キャラメイク!G80)</f>
        <v>ロケットランチャー
「トリシューラ」</v>
      </c>
      <c r="F31" s="275"/>
      <c r="G31" s="276"/>
    </row>
    <row r="32" spans="2:7" ht="12.75" customHeight="1">
      <c r="B32" s="261" t="str">
        <f>IF(キャラメイク!I77="","",キャラメイク!I77)</f>
        <v>※洗礼の弾丸使用枠</v>
      </c>
      <c r="C32" s="261"/>
      <c r="D32" s="262"/>
      <c r="E32" s="274" t="str">
        <f>IF(キャラメイク!I80="","",キャラメイク!I80)</f>
        <v>エレメンタルバレット：
ノーム</v>
      </c>
      <c r="F32" s="275"/>
      <c r="G32" s="276"/>
    </row>
    <row r="33" spans="2:7" ht="12.75" customHeight="1" thickBot="1">
      <c r="B33" s="263">
        <f>IF(キャラメイク!K77="","",キャラメイク!K77)</f>
      </c>
      <c r="C33" s="263"/>
      <c r="D33" s="264"/>
      <c r="E33" s="277" t="str">
        <f>IF(キャラメイク!K80="","",キャラメイク!K80)</f>
        <v>エレメンタルバレット：
ノーム</v>
      </c>
      <c r="F33" s="278"/>
      <c r="G33" s="279"/>
    </row>
    <row r="34" ht="12.75" customHeight="1"/>
    <row r="35" ht="12" customHeight="1"/>
    <row r="36" ht="18.75" customHeight="1"/>
    <row r="37" ht="18.75" customHeight="1"/>
    <row r="38" ht="18.75" customHeight="1"/>
    <row r="39" ht="18.75" customHeight="1"/>
    <row r="40" ht="18.75" customHeight="1"/>
    <row r="41" ht="18.75" customHeight="1"/>
  </sheetData>
  <sheetProtection selectLockedCells="1" selectUnlockedCells="1"/>
  <mergeCells count="127">
    <mergeCell ref="B2:C4"/>
    <mergeCell ref="D2:F4"/>
    <mergeCell ref="G2:J4"/>
    <mergeCell ref="B5:C17"/>
    <mergeCell ref="D5:F5"/>
    <mergeCell ref="D6:F6"/>
    <mergeCell ref="D12:F12"/>
    <mergeCell ref="D13:F13"/>
    <mergeCell ref="D14:F14"/>
    <mergeCell ref="D15:F15"/>
    <mergeCell ref="B19:D19"/>
    <mergeCell ref="E19:G19"/>
    <mergeCell ref="I19:J21"/>
    <mergeCell ref="D16:F16"/>
    <mergeCell ref="D17:F17"/>
    <mergeCell ref="D7:F7"/>
    <mergeCell ref="D8:F8"/>
    <mergeCell ref="D9:F9"/>
    <mergeCell ref="D10:F10"/>
    <mergeCell ref="D11:F11"/>
    <mergeCell ref="K19:K21"/>
    <mergeCell ref="L19:L21"/>
    <mergeCell ref="S19:S21"/>
    <mergeCell ref="T19:T21"/>
    <mergeCell ref="U19:U21"/>
    <mergeCell ref="V19:V21"/>
    <mergeCell ref="W19:W21"/>
    <mergeCell ref="X19:X21"/>
    <mergeCell ref="M19:M21"/>
    <mergeCell ref="N19:N21"/>
    <mergeCell ref="O19:O21"/>
    <mergeCell ref="P19:P21"/>
    <mergeCell ref="Q19:Q21"/>
    <mergeCell ref="R19:R21"/>
    <mergeCell ref="AE19:AE21"/>
    <mergeCell ref="AF19:AF21"/>
    <mergeCell ref="AG19:AG21"/>
    <mergeCell ref="AH19:AH21"/>
    <mergeCell ref="AI19:AI21"/>
    <mergeCell ref="AJ19:AJ21"/>
    <mergeCell ref="Y19:Y21"/>
    <mergeCell ref="Z19:Z21"/>
    <mergeCell ref="AA19:AA21"/>
    <mergeCell ref="AB19:AB21"/>
    <mergeCell ref="AC19:AC21"/>
    <mergeCell ref="AD19:AD21"/>
    <mergeCell ref="AQ19:AQ21"/>
    <mergeCell ref="AR19:AR21"/>
    <mergeCell ref="AS19:AS21"/>
    <mergeCell ref="AT19:AT21"/>
    <mergeCell ref="AU19:AU21"/>
    <mergeCell ref="AV19:AV21"/>
    <mergeCell ref="AK19:AK21"/>
    <mergeCell ref="AL19:AL21"/>
    <mergeCell ref="AM19:AM21"/>
    <mergeCell ref="AN19:AN21"/>
    <mergeCell ref="AO19:AO21"/>
    <mergeCell ref="AP19:AP21"/>
    <mergeCell ref="BC19:BC21"/>
    <mergeCell ref="BD19:BD21"/>
    <mergeCell ref="BE19:BE21"/>
    <mergeCell ref="BF19:BF21"/>
    <mergeCell ref="BG19:BG21"/>
    <mergeCell ref="BH19:BH21"/>
    <mergeCell ref="AW19:AW21"/>
    <mergeCell ref="AX19:AX21"/>
    <mergeCell ref="AY19:AY21"/>
    <mergeCell ref="AZ19:AZ21"/>
    <mergeCell ref="BA19:BA21"/>
    <mergeCell ref="BB19:BB21"/>
    <mergeCell ref="BS19:BS21"/>
    <mergeCell ref="BT19:BT21"/>
    <mergeCell ref="BI19:BI21"/>
    <mergeCell ref="BJ19:BJ21"/>
    <mergeCell ref="BK19:BK21"/>
    <mergeCell ref="BL19:BL21"/>
    <mergeCell ref="BM19:BM21"/>
    <mergeCell ref="H23:H24"/>
    <mergeCell ref="B24:C24"/>
    <mergeCell ref="E24:F24"/>
    <mergeCell ref="CG19:CG21"/>
    <mergeCell ref="B20:B21"/>
    <mergeCell ref="C20:C21"/>
    <mergeCell ref="D20:D21"/>
    <mergeCell ref="E20:E21"/>
    <mergeCell ref="F20:F21"/>
    <mergeCell ref="BP19:BP21"/>
    <mergeCell ref="G20:G21"/>
    <mergeCell ref="H20:H21"/>
    <mergeCell ref="CA19:CA21"/>
    <mergeCell ref="CB19:CB21"/>
    <mergeCell ref="CC19:CC21"/>
    <mergeCell ref="CD19:CD21"/>
    <mergeCell ref="BO19:BO21"/>
    <mergeCell ref="BN19:BN21"/>
    <mergeCell ref="BQ19:BQ21"/>
    <mergeCell ref="BR19:BR21"/>
    <mergeCell ref="CE19:CE21"/>
    <mergeCell ref="CF19:CF21"/>
    <mergeCell ref="BU19:BU21"/>
    <mergeCell ref="BV19:BV21"/>
    <mergeCell ref="BW19:BW21"/>
    <mergeCell ref="BX19:BX21"/>
    <mergeCell ref="BY19:BY21"/>
    <mergeCell ref="BZ19:BZ21"/>
    <mergeCell ref="B25:D25"/>
    <mergeCell ref="F25:G25"/>
    <mergeCell ref="B26:D27"/>
    <mergeCell ref="E26:E27"/>
    <mergeCell ref="F26:G27"/>
    <mergeCell ref="B22:C22"/>
    <mergeCell ref="E22:F22"/>
    <mergeCell ref="B23:C23"/>
    <mergeCell ref="E23:F23"/>
    <mergeCell ref="H26:H27"/>
    <mergeCell ref="E29:G29"/>
    <mergeCell ref="E30:G30"/>
    <mergeCell ref="E31:G31"/>
    <mergeCell ref="E32:G32"/>
    <mergeCell ref="E33:G33"/>
    <mergeCell ref="B32:D32"/>
    <mergeCell ref="B33:D33"/>
    <mergeCell ref="E28:G28"/>
    <mergeCell ref="B28:D28"/>
    <mergeCell ref="B29:D29"/>
    <mergeCell ref="B30:D30"/>
    <mergeCell ref="B31:D31"/>
  </mergeCells>
  <printOptions/>
  <pageMargins left="0.7875" right="0.7875" top="1.0527777777777778" bottom="1.0527777777777778" header="0.7875" footer="0.7875"/>
  <pageSetup horizontalDpi="300" verticalDpi="300" orientation="portrait" paperSize="9" r:id="rId1"/>
  <headerFooter alignWithMargins="0">
    <oddHeader>&amp;C&amp;"Times New Roman,標準"&amp;12&amp;A</oddHeader>
    <oddFooter>&amp;C&amp;"Times New Roman,標準"&amp;12ページ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J16384"/>
    </sheetView>
  </sheetViews>
  <sheetFormatPr defaultColWidth="12.8515625" defaultRowHeight="12"/>
  <sheetData>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Roman,標準"&amp;12&amp;A</oddHeader>
    <oddFooter>&amp;C&amp;"Times New Roman,標準"&amp;12ページ &amp;P</oddFooter>
  </headerFooter>
</worksheet>
</file>

<file path=xl/worksheets/sheet4.xml><?xml version="1.0" encoding="utf-8"?>
<worksheet xmlns="http://schemas.openxmlformats.org/spreadsheetml/2006/main" xmlns:r="http://schemas.openxmlformats.org/officeDocument/2006/relationships">
  <dimension ref="A1:R143"/>
  <sheetViews>
    <sheetView zoomScale="85" zoomScaleNormal="85" zoomScalePageLayoutView="0" workbookViewId="0" topLeftCell="A1">
      <selection activeCell="N87" sqref="N87"/>
    </sheetView>
  </sheetViews>
  <sheetFormatPr defaultColWidth="12.8515625" defaultRowHeight="12"/>
  <cols>
    <col min="1" max="1" width="12.8515625" style="22" customWidth="1"/>
    <col min="2" max="2" width="12.8515625" style="35" customWidth="1"/>
    <col min="3" max="3" width="12.421875" style="35" customWidth="1"/>
    <col min="4" max="4" width="12.8515625" style="35" customWidth="1"/>
    <col min="5" max="5" width="12.00390625" style="35" customWidth="1"/>
    <col min="6" max="18" width="12.8515625" style="35" customWidth="1"/>
    <col min="19" max="16384" width="12.8515625" style="22" customWidth="1"/>
  </cols>
  <sheetData>
    <row r="1" spans="1:18" ht="15">
      <c r="A1" s="21"/>
      <c r="B1" s="21"/>
      <c r="C1" s="21"/>
      <c r="D1" s="21"/>
      <c r="E1" s="21"/>
      <c r="F1" s="21"/>
      <c r="G1" s="21"/>
      <c r="H1" s="21"/>
      <c r="I1" s="21"/>
      <c r="J1" s="21"/>
      <c r="K1" s="21"/>
      <c r="L1" s="21"/>
      <c r="M1" s="21"/>
      <c r="N1" s="21"/>
      <c r="O1" s="21"/>
      <c r="P1" s="21"/>
      <c r="Q1" s="21"/>
      <c r="R1" s="21"/>
    </row>
    <row r="2" spans="1:18" ht="15">
      <c r="A2" s="21"/>
      <c r="B2" s="21"/>
      <c r="C2" s="21"/>
      <c r="D2" s="21"/>
      <c r="E2" s="21"/>
      <c r="F2" s="21"/>
      <c r="G2" s="21"/>
      <c r="H2" s="21"/>
      <c r="I2" s="21"/>
      <c r="J2" s="21"/>
      <c r="K2" s="21"/>
      <c r="L2" s="21"/>
      <c r="M2" s="21"/>
      <c r="N2" s="21"/>
      <c r="O2" s="21"/>
      <c r="P2" s="21"/>
      <c r="Q2" s="21"/>
      <c r="R2" s="21"/>
    </row>
    <row r="3" spans="1:18" ht="15">
      <c r="A3" s="21"/>
      <c r="B3" s="21"/>
      <c r="C3" s="21"/>
      <c r="D3" s="21"/>
      <c r="E3" s="21"/>
      <c r="F3" s="21"/>
      <c r="G3" s="21"/>
      <c r="H3" s="21"/>
      <c r="I3" s="21"/>
      <c r="J3" s="21"/>
      <c r="K3" s="21"/>
      <c r="L3" s="21"/>
      <c r="M3" s="21"/>
      <c r="N3" s="21"/>
      <c r="O3" s="21"/>
      <c r="P3" s="21"/>
      <c r="Q3" s="21"/>
      <c r="R3" s="21"/>
    </row>
    <row r="4" spans="1:18" ht="12" customHeight="1" thickBot="1">
      <c r="A4" s="21"/>
      <c r="B4" s="21"/>
      <c r="C4" s="21"/>
      <c r="D4" s="21"/>
      <c r="E4" s="21"/>
      <c r="F4" s="21"/>
      <c r="G4" s="21"/>
      <c r="H4" s="21"/>
      <c r="I4" s="21"/>
      <c r="J4" s="21"/>
      <c r="K4" s="21"/>
      <c r="L4" s="21"/>
      <c r="M4" s="21"/>
      <c r="N4" s="21"/>
      <c r="O4" s="21"/>
      <c r="P4" s="21"/>
      <c r="Q4" s="21"/>
      <c r="R4" s="21"/>
    </row>
    <row r="5" spans="1:18" ht="12" customHeight="1">
      <c r="A5" s="21"/>
      <c r="B5" s="21"/>
      <c r="C5" s="102" t="s">
        <v>139</v>
      </c>
      <c r="D5" s="119" t="s">
        <v>147</v>
      </c>
      <c r="E5" s="105" t="s">
        <v>193</v>
      </c>
      <c r="F5" s="106"/>
      <c r="G5" s="21"/>
      <c r="H5" s="21"/>
      <c r="I5" s="21"/>
      <c r="J5" s="21"/>
      <c r="K5" s="21"/>
      <c r="L5" s="243" t="s">
        <v>15</v>
      </c>
      <c r="M5" s="325"/>
      <c r="N5" s="326"/>
      <c r="O5" s="326"/>
      <c r="P5" s="326"/>
      <c r="Q5" s="327"/>
      <c r="R5" s="21"/>
    </row>
    <row r="6" spans="1:18" ht="12" customHeight="1" thickBot="1">
      <c r="A6" s="21"/>
      <c r="B6" s="21"/>
      <c r="C6" s="103"/>
      <c r="D6" s="120"/>
      <c r="E6" s="107"/>
      <c r="F6" s="108"/>
      <c r="G6" s="21"/>
      <c r="H6" s="21"/>
      <c r="I6" s="21"/>
      <c r="J6" s="21"/>
      <c r="K6" s="21"/>
      <c r="L6" s="244"/>
      <c r="M6" s="328"/>
      <c r="N6" s="329"/>
      <c r="O6" s="329"/>
      <c r="P6" s="329"/>
      <c r="Q6" s="330"/>
      <c r="R6" s="21"/>
    </row>
    <row r="7" spans="1:18" ht="12" customHeight="1">
      <c r="A7" s="21"/>
      <c r="B7" s="21"/>
      <c r="C7" s="103"/>
      <c r="D7" s="236" t="s">
        <v>146</v>
      </c>
      <c r="E7" s="121" t="s">
        <v>194</v>
      </c>
      <c r="F7" s="122"/>
      <c r="G7" s="122"/>
      <c r="H7" s="122"/>
      <c r="I7" s="123"/>
      <c r="J7" s="21"/>
      <c r="K7" s="21"/>
      <c r="L7" s="244"/>
      <c r="M7" s="328"/>
      <c r="N7" s="329"/>
      <c r="O7" s="329"/>
      <c r="P7" s="329"/>
      <c r="Q7" s="330"/>
      <c r="R7" s="21"/>
    </row>
    <row r="8" spans="1:18" ht="12" customHeight="1" thickBot="1">
      <c r="A8" s="21"/>
      <c r="B8" s="21"/>
      <c r="C8" s="103"/>
      <c r="D8" s="237"/>
      <c r="E8" s="124"/>
      <c r="F8" s="125"/>
      <c r="G8" s="125"/>
      <c r="H8" s="125"/>
      <c r="I8" s="126"/>
      <c r="J8" s="21"/>
      <c r="K8" s="21"/>
      <c r="L8" s="244"/>
      <c r="M8" s="328"/>
      <c r="N8" s="329"/>
      <c r="O8" s="329"/>
      <c r="P8" s="329"/>
      <c r="Q8" s="330"/>
      <c r="R8" s="21"/>
    </row>
    <row r="9" spans="1:18" ht="12" customHeight="1">
      <c r="A9" s="21"/>
      <c r="B9" s="21"/>
      <c r="C9" s="103"/>
      <c r="D9" s="255" t="s">
        <v>3</v>
      </c>
      <c r="E9" s="257">
        <v>2</v>
      </c>
      <c r="F9" s="238" t="s">
        <v>5</v>
      </c>
      <c r="G9" s="242" t="s">
        <v>195</v>
      </c>
      <c r="H9" s="238" t="s">
        <v>1</v>
      </c>
      <c r="I9" s="240">
        <v>22</v>
      </c>
      <c r="J9" s="21"/>
      <c r="K9" s="21"/>
      <c r="L9" s="244"/>
      <c r="M9" s="328"/>
      <c r="N9" s="329"/>
      <c r="O9" s="329"/>
      <c r="P9" s="329"/>
      <c r="Q9" s="330"/>
      <c r="R9" s="21"/>
    </row>
    <row r="10" spans="1:18" ht="12" customHeight="1" thickBot="1">
      <c r="A10" s="21"/>
      <c r="B10" s="21"/>
      <c r="C10" s="103"/>
      <c r="D10" s="256"/>
      <c r="E10" s="258"/>
      <c r="F10" s="239"/>
      <c r="G10" s="241"/>
      <c r="H10" s="239"/>
      <c r="I10" s="241"/>
      <c r="J10" s="21"/>
      <c r="K10" s="21"/>
      <c r="L10" s="244"/>
      <c r="M10" s="328"/>
      <c r="N10" s="329"/>
      <c r="O10" s="329"/>
      <c r="P10" s="329"/>
      <c r="Q10" s="330"/>
      <c r="R10" s="21"/>
    </row>
    <row r="11" spans="1:18" ht="12" customHeight="1">
      <c r="A11" s="21"/>
      <c r="B11" s="21"/>
      <c r="C11" s="103"/>
      <c r="D11" s="228" t="s">
        <v>2</v>
      </c>
      <c r="E11" s="111" t="s">
        <v>196</v>
      </c>
      <c r="F11" s="112"/>
      <c r="G11" s="109" t="s">
        <v>141</v>
      </c>
      <c r="H11" s="115" t="s">
        <v>156</v>
      </c>
      <c r="I11" s="116"/>
      <c r="J11" s="21"/>
      <c r="K11" s="21"/>
      <c r="L11" s="244"/>
      <c r="M11" s="328"/>
      <c r="N11" s="329"/>
      <c r="O11" s="329"/>
      <c r="P11" s="329"/>
      <c r="Q11" s="330"/>
      <c r="R11" s="21"/>
    </row>
    <row r="12" spans="1:18" ht="12" customHeight="1" thickBot="1">
      <c r="A12" s="21"/>
      <c r="B12" s="21"/>
      <c r="C12" s="104"/>
      <c r="D12" s="229"/>
      <c r="E12" s="113"/>
      <c r="F12" s="114"/>
      <c r="G12" s="110"/>
      <c r="H12" s="117"/>
      <c r="I12" s="118"/>
      <c r="J12" s="21"/>
      <c r="K12" s="21"/>
      <c r="L12" s="244"/>
      <c r="M12" s="328"/>
      <c r="N12" s="329"/>
      <c r="O12" s="329"/>
      <c r="P12" s="329"/>
      <c r="Q12" s="330"/>
      <c r="R12" s="21"/>
    </row>
    <row r="13" spans="1:18" ht="12" customHeight="1" thickBot="1">
      <c r="A13" s="21"/>
      <c r="B13" s="21"/>
      <c r="C13" s="21"/>
      <c r="D13" s="21"/>
      <c r="E13" s="21"/>
      <c r="F13" s="21"/>
      <c r="G13" s="21"/>
      <c r="H13" s="21"/>
      <c r="I13" s="21"/>
      <c r="J13" s="21"/>
      <c r="K13" s="21"/>
      <c r="L13" s="244"/>
      <c r="M13" s="328"/>
      <c r="N13" s="329"/>
      <c r="O13" s="329"/>
      <c r="P13" s="329"/>
      <c r="Q13" s="330"/>
      <c r="R13" s="21"/>
    </row>
    <row r="14" spans="1:18" ht="12" customHeight="1" thickBot="1">
      <c r="A14" s="21"/>
      <c r="B14" s="21"/>
      <c r="C14" s="227" t="s">
        <v>8</v>
      </c>
      <c r="D14" s="23" t="s">
        <v>9</v>
      </c>
      <c r="E14" s="24" t="s">
        <v>10</v>
      </c>
      <c r="F14" s="21"/>
      <c r="G14" s="21"/>
      <c r="H14" s="25" t="s">
        <v>3</v>
      </c>
      <c r="I14" s="26" t="s">
        <v>6</v>
      </c>
      <c r="J14" s="21"/>
      <c r="K14" s="21"/>
      <c r="L14" s="244"/>
      <c r="M14" s="328"/>
      <c r="N14" s="329"/>
      <c r="O14" s="329"/>
      <c r="P14" s="329"/>
      <c r="Q14" s="330"/>
      <c r="R14" s="21"/>
    </row>
    <row r="15" spans="1:18" ht="12" customHeight="1" thickBot="1">
      <c r="A15" s="21"/>
      <c r="B15" s="21"/>
      <c r="C15" s="227"/>
      <c r="D15" s="225" t="s">
        <v>12</v>
      </c>
      <c r="E15" s="226">
        <v>7</v>
      </c>
      <c r="F15" s="21"/>
      <c r="G15" s="21"/>
      <c r="H15" s="27">
        <v>1</v>
      </c>
      <c r="I15" s="28">
        <v>20</v>
      </c>
      <c r="J15" s="21"/>
      <c r="K15" s="21"/>
      <c r="L15" s="244"/>
      <c r="M15" s="328"/>
      <c r="N15" s="329"/>
      <c r="O15" s="329"/>
      <c r="P15" s="329"/>
      <c r="Q15" s="330"/>
      <c r="R15" s="21"/>
    </row>
    <row r="16" spans="1:18" ht="12" customHeight="1" thickBot="1">
      <c r="A16" s="21"/>
      <c r="B16" s="21"/>
      <c r="C16" s="227"/>
      <c r="D16" s="225"/>
      <c r="E16" s="226"/>
      <c r="F16" s="21"/>
      <c r="G16" s="21"/>
      <c r="H16" s="27">
        <v>2</v>
      </c>
      <c r="I16" s="28">
        <v>22</v>
      </c>
      <c r="J16" s="21"/>
      <c r="K16" s="21"/>
      <c r="L16" s="244"/>
      <c r="M16" s="328"/>
      <c r="N16" s="329"/>
      <c r="O16" s="329"/>
      <c r="P16" s="329"/>
      <c r="Q16" s="330"/>
      <c r="R16" s="21"/>
    </row>
    <row r="17" spans="1:18" ht="12" customHeight="1" thickBot="1">
      <c r="A17" s="21"/>
      <c r="B17" s="21"/>
      <c r="C17" s="227"/>
      <c r="D17" s="230" t="s">
        <v>13</v>
      </c>
      <c r="E17" s="231">
        <v>5</v>
      </c>
      <c r="F17" s="21"/>
      <c r="G17" s="21"/>
      <c r="H17" s="27">
        <v>3</v>
      </c>
      <c r="I17" s="28">
        <v>24</v>
      </c>
      <c r="J17" s="21"/>
      <c r="K17" s="21"/>
      <c r="L17" s="244"/>
      <c r="M17" s="328"/>
      <c r="N17" s="329"/>
      <c r="O17" s="329"/>
      <c r="P17" s="329"/>
      <c r="Q17" s="330"/>
      <c r="R17" s="21"/>
    </row>
    <row r="18" spans="1:18" ht="12" customHeight="1" thickBot="1">
      <c r="A18" s="21"/>
      <c r="B18" s="21"/>
      <c r="C18" s="227"/>
      <c r="D18" s="230"/>
      <c r="E18" s="231"/>
      <c r="F18" s="21"/>
      <c r="G18" s="21"/>
      <c r="H18" s="27">
        <v>4</v>
      </c>
      <c r="I18" s="28">
        <v>26</v>
      </c>
      <c r="J18" s="21"/>
      <c r="K18" s="21"/>
      <c r="L18" s="244"/>
      <c r="M18" s="328"/>
      <c r="N18" s="329"/>
      <c r="O18" s="329"/>
      <c r="P18" s="329"/>
      <c r="Q18" s="330"/>
      <c r="R18" s="21"/>
    </row>
    <row r="19" spans="1:18" ht="12" customHeight="1" thickBot="1">
      <c r="A19" s="21"/>
      <c r="B19" s="21"/>
      <c r="C19" s="227"/>
      <c r="D19" s="230" t="s">
        <v>14</v>
      </c>
      <c r="E19" s="231">
        <v>1</v>
      </c>
      <c r="F19" s="21"/>
      <c r="G19" s="21"/>
      <c r="H19" s="27">
        <v>5</v>
      </c>
      <c r="I19" s="28">
        <v>28</v>
      </c>
      <c r="J19" s="21"/>
      <c r="K19" s="21"/>
      <c r="L19" s="244"/>
      <c r="M19" s="328"/>
      <c r="N19" s="329"/>
      <c r="O19" s="329"/>
      <c r="P19" s="329"/>
      <c r="Q19" s="330"/>
      <c r="R19" s="21"/>
    </row>
    <row r="20" spans="1:18" ht="12" customHeight="1" thickBot="1">
      <c r="A20" s="21"/>
      <c r="B20" s="21"/>
      <c r="C20" s="227"/>
      <c r="D20" s="230"/>
      <c r="E20" s="231"/>
      <c r="F20" s="21"/>
      <c r="G20" s="21"/>
      <c r="H20" s="27">
        <v>6</v>
      </c>
      <c r="I20" s="28">
        <v>30</v>
      </c>
      <c r="J20" s="21"/>
      <c r="K20" s="21"/>
      <c r="L20" s="244"/>
      <c r="M20" s="328"/>
      <c r="N20" s="329"/>
      <c r="O20" s="329"/>
      <c r="P20" s="329"/>
      <c r="Q20" s="330"/>
      <c r="R20" s="21"/>
    </row>
    <row r="21" spans="1:18" ht="12" customHeight="1" thickBot="1">
      <c r="A21" s="21"/>
      <c r="B21" s="21"/>
      <c r="C21" s="227"/>
      <c r="D21" s="230" t="s">
        <v>16</v>
      </c>
      <c r="E21" s="231">
        <v>1</v>
      </c>
      <c r="F21" s="21"/>
      <c r="G21" s="21"/>
      <c r="H21" s="27">
        <v>7</v>
      </c>
      <c r="I21" s="28">
        <v>32</v>
      </c>
      <c r="J21" s="21"/>
      <c r="K21" s="21"/>
      <c r="L21" s="244"/>
      <c r="M21" s="328"/>
      <c r="N21" s="329"/>
      <c r="O21" s="329"/>
      <c r="P21" s="329"/>
      <c r="Q21" s="330"/>
      <c r="R21" s="21"/>
    </row>
    <row r="22" spans="1:18" ht="12" customHeight="1" thickBot="1">
      <c r="A22" s="21"/>
      <c r="B22" s="21"/>
      <c r="C22" s="227"/>
      <c r="D22" s="230"/>
      <c r="E22" s="231"/>
      <c r="F22" s="21"/>
      <c r="G22" s="21"/>
      <c r="H22" s="27">
        <v>8</v>
      </c>
      <c r="I22" s="28">
        <v>34</v>
      </c>
      <c r="J22" s="21"/>
      <c r="K22" s="21"/>
      <c r="L22" s="244"/>
      <c r="M22" s="328"/>
      <c r="N22" s="329"/>
      <c r="O22" s="329"/>
      <c r="P22" s="329"/>
      <c r="Q22" s="330"/>
      <c r="R22" s="21"/>
    </row>
    <row r="23" spans="1:18" ht="12" customHeight="1" thickBot="1">
      <c r="A23" s="21"/>
      <c r="B23" s="21"/>
      <c r="C23" s="227"/>
      <c r="D23" s="230" t="s">
        <v>17</v>
      </c>
      <c r="E23" s="231">
        <v>7</v>
      </c>
      <c r="F23" s="232" t="s">
        <v>18</v>
      </c>
      <c r="G23" s="21"/>
      <c r="H23" s="27">
        <v>9</v>
      </c>
      <c r="I23" s="28">
        <v>36</v>
      </c>
      <c r="J23" s="21"/>
      <c r="K23" s="21"/>
      <c r="L23" s="244"/>
      <c r="M23" s="328"/>
      <c r="N23" s="329"/>
      <c r="O23" s="329"/>
      <c r="P23" s="329"/>
      <c r="Q23" s="330"/>
      <c r="R23" s="21"/>
    </row>
    <row r="24" spans="1:18" ht="12" customHeight="1" thickBot="1">
      <c r="A24" s="21"/>
      <c r="B24" s="21"/>
      <c r="C24" s="227"/>
      <c r="D24" s="230"/>
      <c r="E24" s="231"/>
      <c r="F24" s="232"/>
      <c r="G24" s="21"/>
      <c r="H24" s="29">
        <v>10</v>
      </c>
      <c r="I24" s="30">
        <v>38</v>
      </c>
      <c r="J24" s="21"/>
      <c r="K24" s="21"/>
      <c r="L24" s="244"/>
      <c r="M24" s="328"/>
      <c r="N24" s="329"/>
      <c r="O24" s="329"/>
      <c r="P24" s="329"/>
      <c r="Q24" s="330"/>
      <c r="R24" s="21"/>
    </row>
    <row r="25" spans="1:18" ht="12" customHeight="1" thickBot="1">
      <c r="A25" s="21"/>
      <c r="B25" s="21"/>
      <c r="C25" s="227"/>
      <c r="D25" s="233" t="s">
        <v>19</v>
      </c>
      <c r="E25" s="234">
        <v>1</v>
      </c>
      <c r="F25" s="235">
        <f>SUM(E15:E25)</f>
        <v>22</v>
      </c>
      <c r="G25" s="21"/>
      <c r="H25" s="21"/>
      <c r="I25" s="21"/>
      <c r="J25" s="21"/>
      <c r="K25" s="21"/>
      <c r="L25" s="244"/>
      <c r="M25" s="328"/>
      <c r="N25" s="329"/>
      <c r="O25" s="329"/>
      <c r="P25" s="329"/>
      <c r="Q25" s="330"/>
      <c r="R25" s="21"/>
    </row>
    <row r="26" spans="1:18" ht="12" customHeight="1" thickBot="1">
      <c r="A26" s="21"/>
      <c r="B26" s="21"/>
      <c r="C26" s="227"/>
      <c r="D26" s="233"/>
      <c r="E26" s="234"/>
      <c r="F26" s="235"/>
      <c r="G26" s="21"/>
      <c r="H26" s="21"/>
      <c r="I26" s="21"/>
      <c r="J26" s="21"/>
      <c r="K26" s="21"/>
      <c r="L26" s="245"/>
      <c r="M26" s="331"/>
      <c r="N26" s="332"/>
      <c r="O26" s="332"/>
      <c r="P26" s="332"/>
      <c r="Q26" s="333"/>
      <c r="R26" s="21"/>
    </row>
    <row r="27" spans="1:18" ht="12" customHeight="1" thickBot="1">
      <c r="A27" s="21"/>
      <c r="B27" s="21"/>
      <c r="C27" s="21"/>
      <c r="D27" s="21"/>
      <c r="E27" s="21"/>
      <c r="F27" s="21"/>
      <c r="G27" s="21"/>
      <c r="H27" s="21"/>
      <c r="I27" s="21"/>
      <c r="J27" s="21"/>
      <c r="K27" s="21"/>
      <c r="L27" s="21"/>
      <c r="M27" s="21"/>
      <c r="N27" s="21"/>
      <c r="O27" s="21"/>
      <c r="P27" s="21"/>
      <c r="Q27" s="21"/>
      <c r="R27" s="21"/>
    </row>
    <row r="28" spans="1:18" ht="12" customHeight="1" thickBot="1">
      <c r="A28" s="21"/>
      <c r="B28" s="21"/>
      <c r="C28" s="96" t="s">
        <v>118</v>
      </c>
      <c r="D28" s="31" t="s">
        <v>9</v>
      </c>
      <c r="E28" s="32" t="s">
        <v>10</v>
      </c>
      <c r="F28" s="33" t="s">
        <v>20</v>
      </c>
      <c r="G28" s="34" t="s">
        <v>21</v>
      </c>
      <c r="H28" s="21"/>
      <c r="I28" s="218" t="s">
        <v>119</v>
      </c>
      <c r="J28" s="44" t="s">
        <v>9</v>
      </c>
      <c r="K28" s="32" t="s">
        <v>10</v>
      </c>
      <c r="L28" s="33" t="s">
        <v>20</v>
      </c>
      <c r="M28" s="34" t="s">
        <v>21</v>
      </c>
      <c r="N28" s="21"/>
      <c r="O28" s="21"/>
      <c r="P28" s="21"/>
      <c r="Q28" s="21"/>
      <c r="R28" s="21"/>
    </row>
    <row r="29" spans="1:18" ht="12" customHeight="1" thickBot="1">
      <c r="A29" s="21"/>
      <c r="B29" s="21"/>
      <c r="C29" s="199"/>
      <c r="D29" s="259" t="s">
        <v>22</v>
      </c>
      <c r="E29" s="260">
        <f>E15*3+20</f>
        <v>41</v>
      </c>
      <c r="F29" s="210">
        <v>4</v>
      </c>
      <c r="G29" s="211">
        <f>E29+F29</f>
        <v>45</v>
      </c>
      <c r="H29" s="21"/>
      <c r="I29" s="219"/>
      <c r="J29" s="221" t="s">
        <v>109</v>
      </c>
      <c r="K29" s="133">
        <f>ROUNDDOWN((E15+E21)/3,0)</f>
        <v>2</v>
      </c>
      <c r="L29" s="210"/>
      <c r="M29" s="211">
        <f>K29+L29</f>
        <v>2</v>
      </c>
      <c r="N29" s="21"/>
      <c r="O29" s="21"/>
      <c r="P29" s="21"/>
      <c r="Q29" s="21"/>
      <c r="R29" s="21"/>
    </row>
    <row r="30" spans="1:18" ht="12" customHeight="1" thickBot="1">
      <c r="A30" s="21"/>
      <c r="B30" s="21"/>
      <c r="C30" s="199"/>
      <c r="D30" s="259"/>
      <c r="E30" s="260"/>
      <c r="F30" s="210"/>
      <c r="G30" s="211"/>
      <c r="H30" s="21"/>
      <c r="I30" s="219"/>
      <c r="J30" s="221"/>
      <c r="K30" s="133"/>
      <c r="L30" s="210"/>
      <c r="M30" s="211"/>
      <c r="N30" s="21"/>
      <c r="O30" s="21"/>
      <c r="P30" s="21"/>
      <c r="Q30" s="21"/>
      <c r="R30" s="21"/>
    </row>
    <row r="31" spans="1:14" ht="12" customHeight="1" thickBot="1">
      <c r="A31" s="21"/>
      <c r="B31" s="21"/>
      <c r="C31" s="199"/>
      <c r="D31" s="212" t="s">
        <v>23</v>
      </c>
      <c r="E31" s="213">
        <f>E17+E19+10</f>
        <v>16</v>
      </c>
      <c r="F31" s="206">
        <v>2</v>
      </c>
      <c r="G31" s="207">
        <f>E31+F31</f>
        <v>18</v>
      </c>
      <c r="H31" s="21"/>
      <c r="I31" s="219"/>
      <c r="J31" s="205" t="s">
        <v>110</v>
      </c>
      <c r="K31" s="133">
        <f>ROUNDDOWN((E17+E23)/3,0)</f>
        <v>4</v>
      </c>
      <c r="L31" s="206"/>
      <c r="M31" s="207">
        <f>K31+L31</f>
        <v>4</v>
      </c>
      <c r="N31" s="21"/>
    </row>
    <row r="32" spans="1:14" ht="12" customHeight="1" thickBot="1">
      <c r="A32" s="21"/>
      <c r="B32" s="21"/>
      <c r="C32" s="199"/>
      <c r="D32" s="212"/>
      <c r="E32" s="213"/>
      <c r="F32" s="206"/>
      <c r="G32" s="207"/>
      <c r="H32" s="21"/>
      <c r="I32" s="219"/>
      <c r="J32" s="205"/>
      <c r="K32" s="133"/>
      <c r="L32" s="206"/>
      <c r="M32" s="207"/>
      <c r="N32" s="21"/>
    </row>
    <row r="33" spans="1:14" ht="12" customHeight="1" thickBot="1">
      <c r="A33" s="21"/>
      <c r="B33" s="21"/>
      <c r="C33" s="199"/>
      <c r="D33" s="212" t="s">
        <v>24</v>
      </c>
      <c r="E33" s="213">
        <f>ROUNDDOWN(E19/2,0)</f>
        <v>0</v>
      </c>
      <c r="F33" s="206"/>
      <c r="G33" s="207">
        <f>E33+F33</f>
        <v>0</v>
      </c>
      <c r="H33" s="21"/>
      <c r="I33" s="219"/>
      <c r="J33" s="205" t="s">
        <v>111</v>
      </c>
      <c r="K33" s="133">
        <f>ROUNDDOWN((E21+E25)/3,0)</f>
        <v>0</v>
      </c>
      <c r="L33" s="206"/>
      <c r="M33" s="207">
        <f>K33+L33</f>
        <v>0</v>
      </c>
      <c r="N33" s="21"/>
    </row>
    <row r="34" spans="1:14" ht="12" customHeight="1" thickBot="1">
      <c r="A34" s="21"/>
      <c r="B34" s="21"/>
      <c r="C34" s="199"/>
      <c r="D34" s="212"/>
      <c r="E34" s="213"/>
      <c r="F34" s="206"/>
      <c r="G34" s="207"/>
      <c r="H34" s="21"/>
      <c r="I34" s="219"/>
      <c r="J34" s="205"/>
      <c r="K34" s="133"/>
      <c r="L34" s="206"/>
      <c r="M34" s="207"/>
      <c r="N34" s="21"/>
    </row>
    <row r="35" spans="1:14" ht="12" customHeight="1" thickBot="1">
      <c r="A35" s="21"/>
      <c r="B35" s="21"/>
      <c r="C35" s="199"/>
      <c r="D35" s="212" t="s">
        <v>25</v>
      </c>
      <c r="E35" s="213">
        <f>ROUNDDOWN((E17+E25)/3,0)</f>
        <v>2</v>
      </c>
      <c r="F35" s="206"/>
      <c r="G35" s="207">
        <f>E35+F35</f>
        <v>2</v>
      </c>
      <c r="H35" s="21"/>
      <c r="I35" s="219"/>
      <c r="J35" s="205" t="s">
        <v>112</v>
      </c>
      <c r="K35" s="133">
        <f>ROUNDDOWN((E17+E25)/3,0)</f>
        <v>2</v>
      </c>
      <c r="L35" s="206"/>
      <c r="M35" s="207">
        <f>K35+L35</f>
        <v>2</v>
      </c>
      <c r="N35" s="21"/>
    </row>
    <row r="36" spans="1:18" ht="12" customHeight="1" thickBot="1">
      <c r="A36" s="21"/>
      <c r="B36" s="21"/>
      <c r="C36" s="199"/>
      <c r="D36" s="212"/>
      <c r="E36" s="213"/>
      <c r="F36" s="206"/>
      <c r="G36" s="207"/>
      <c r="H36" s="21"/>
      <c r="I36" s="219"/>
      <c r="J36" s="205"/>
      <c r="K36" s="133"/>
      <c r="L36" s="206"/>
      <c r="M36" s="207"/>
      <c r="N36" s="21"/>
      <c r="O36" s="22"/>
      <c r="P36" s="22"/>
      <c r="Q36" s="22"/>
      <c r="R36" s="22"/>
    </row>
    <row r="37" spans="1:18" ht="12" customHeight="1" thickBot="1">
      <c r="A37" s="21"/>
      <c r="B37" s="21"/>
      <c r="C37" s="199"/>
      <c r="D37" s="212" t="s">
        <v>26</v>
      </c>
      <c r="E37" s="213">
        <f>ROUNDDOWN((E21+E15)/3,0)</f>
        <v>2</v>
      </c>
      <c r="F37" s="206"/>
      <c r="G37" s="207">
        <f>E37+F37</f>
        <v>2</v>
      </c>
      <c r="H37" s="21"/>
      <c r="I37" s="219"/>
      <c r="J37" s="205" t="s">
        <v>113</v>
      </c>
      <c r="K37" s="133">
        <f>ROUNDDOWN((E17+E21)/3,0)</f>
        <v>2</v>
      </c>
      <c r="L37" s="206"/>
      <c r="M37" s="207">
        <f>K37+L37</f>
        <v>2</v>
      </c>
      <c r="N37" s="21"/>
      <c r="O37" s="22"/>
      <c r="P37" s="22"/>
      <c r="Q37" s="22"/>
      <c r="R37" s="22"/>
    </row>
    <row r="38" spans="1:18" ht="12" customHeight="1" thickBot="1">
      <c r="A38" s="21"/>
      <c r="B38" s="21"/>
      <c r="C38" s="199"/>
      <c r="D38" s="212"/>
      <c r="E38" s="213"/>
      <c r="F38" s="206"/>
      <c r="G38" s="207"/>
      <c r="H38" s="21"/>
      <c r="I38" s="219"/>
      <c r="J38" s="205"/>
      <c r="K38" s="133"/>
      <c r="L38" s="206"/>
      <c r="M38" s="207"/>
      <c r="N38" s="21"/>
      <c r="O38" s="22"/>
      <c r="P38" s="22"/>
      <c r="Q38" s="22"/>
      <c r="R38" s="22"/>
    </row>
    <row r="39" spans="1:18" ht="12" customHeight="1" thickBot="1">
      <c r="A39" s="21"/>
      <c r="B39" s="21"/>
      <c r="C39" s="199"/>
      <c r="D39" s="212" t="s">
        <v>27</v>
      </c>
      <c r="E39" s="213">
        <f>ROUNDDOWN((E23+E25)/3,0)</f>
        <v>2</v>
      </c>
      <c r="F39" s="206">
        <v>1</v>
      </c>
      <c r="G39" s="207">
        <f>E39+F39</f>
        <v>3</v>
      </c>
      <c r="H39" s="21"/>
      <c r="I39" s="219"/>
      <c r="J39" s="205" t="s">
        <v>114</v>
      </c>
      <c r="K39" s="133">
        <f>ROUNDDOWN((E19+E17)/3,0)</f>
        <v>2</v>
      </c>
      <c r="L39" s="206"/>
      <c r="M39" s="207">
        <f>K39+L39</f>
        <v>2</v>
      </c>
      <c r="N39" s="21"/>
      <c r="O39" s="22"/>
      <c r="P39" s="22"/>
      <c r="Q39" s="22"/>
      <c r="R39" s="22"/>
    </row>
    <row r="40" spans="1:18" ht="12" customHeight="1" thickBot="1">
      <c r="A40" s="21"/>
      <c r="B40" s="21"/>
      <c r="C40" s="199"/>
      <c r="D40" s="212"/>
      <c r="E40" s="213"/>
      <c r="F40" s="206"/>
      <c r="G40" s="207"/>
      <c r="H40" s="21"/>
      <c r="I40" s="219"/>
      <c r="J40" s="205"/>
      <c r="K40" s="133"/>
      <c r="L40" s="206"/>
      <c r="M40" s="207"/>
      <c r="N40" s="21"/>
      <c r="O40" s="22"/>
      <c r="P40" s="22"/>
      <c r="Q40" s="22"/>
      <c r="R40" s="22"/>
    </row>
    <row r="41" spans="1:18" ht="12" customHeight="1" thickBot="1">
      <c r="A41" s="21"/>
      <c r="B41" s="21"/>
      <c r="C41" s="199"/>
      <c r="D41" s="212" t="s">
        <v>28</v>
      </c>
      <c r="E41" s="213">
        <f>ROUNDDOWN(E25+E23/2,0)</f>
        <v>4</v>
      </c>
      <c r="F41" s="206"/>
      <c r="G41" s="207">
        <f>E41+F41</f>
        <v>4</v>
      </c>
      <c r="H41" s="21"/>
      <c r="I41" s="219"/>
      <c r="J41" s="205" t="s">
        <v>115</v>
      </c>
      <c r="K41" s="133">
        <f>ROUNDDOWN((E23+E19)/3,0)</f>
        <v>2</v>
      </c>
      <c r="L41" s="206"/>
      <c r="M41" s="207">
        <f>K41+L41</f>
        <v>2</v>
      </c>
      <c r="N41" s="21"/>
      <c r="O41" s="22"/>
      <c r="P41" s="22"/>
      <c r="Q41" s="22"/>
      <c r="R41" s="22"/>
    </row>
    <row r="42" spans="1:18" ht="12" customHeight="1" thickBot="1">
      <c r="A42" s="21"/>
      <c r="B42" s="21"/>
      <c r="C42" s="199"/>
      <c r="D42" s="212"/>
      <c r="E42" s="213"/>
      <c r="F42" s="206"/>
      <c r="G42" s="207"/>
      <c r="H42" s="21"/>
      <c r="I42" s="219"/>
      <c r="J42" s="205"/>
      <c r="K42" s="133"/>
      <c r="L42" s="206"/>
      <c r="M42" s="207"/>
      <c r="N42" s="21"/>
      <c r="O42" s="22"/>
      <c r="P42" s="22"/>
      <c r="Q42" s="22"/>
      <c r="R42" s="22"/>
    </row>
    <row r="43" spans="1:18" ht="12" customHeight="1" thickBot="1">
      <c r="A43" s="21"/>
      <c r="B43" s="21"/>
      <c r="C43" s="199"/>
      <c r="D43" s="179" t="s">
        <v>4</v>
      </c>
      <c r="E43" s="146">
        <f>ROUNDDOWN((E19+E23)/2,0)</f>
        <v>4</v>
      </c>
      <c r="F43" s="147"/>
      <c r="G43" s="148">
        <f>E43+F43</f>
        <v>4</v>
      </c>
      <c r="H43" s="21"/>
      <c r="I43" s="219"/>
      <c r="J43" s="131" t="s">
        <v>116</v>
      </c>
      <c r="K43" s="133">
        <f>ROUNDDOWN((E19+E21)/3,0)</f>
        <v>0</v>
      </c>
      <c r="L43" s="134"/>
      <c r="M43" s="136">
        <f>K43+L43</f>
        <v>0</v>
      </c>
      <c r="N43" s="21"/>
      <c r="O43" s="22"/>
      <c r="P43" s="22"/>
      <c r="Q43" s="22"/>
      <c r="R43" s="22"/>
    </row>
    <row r="44" spans="1:18" ht="12" customHeight="1" thickBot="1">
      <c r="A44" s="21"/>
      <c r="B44" s="21"/>
      <c r="C44" s="199"/>
      <c r="D44" s="179"/>
      <c r="E44" s="146"/>
      <c r="F44" s="147"/>
      <c r="G44" s="148"/>
      <c r="H44" s="21"/>
      <c r="I44" s="219"/>
      <c r="J44" s="132"/>
      <c r="K44" s="133"/>
      <c r="L44" s="135"/>
      <c r="M44" s="137"/>
      <c r="N44" s="21"/>
      <c r="O44" s="22"/>
      <c r="P44" s="22"/>
      <c r="Q44" s="22"/>
      <c r="R44" s="22"/>
    </row>
    <row r="45" spans="1:18" ht="12" customHeight="1" thickBot="1">
      <c r="A45" s="21"/>
      <c r="B45" s="21"/>
      <c r="C45" s="21"/>
      <c r="D45" s="36"/>
      <c r="E45" s="36"/>
      <c r="F45" s="36"/>
      <c r="G45" s="36"/>
      <c r="H45" s="21"/>
      <c r="I45" s="219"/>
      <c r="J45" s="216" t="s">
        <v>117</v>
      </c>
      <c r="K45" s="140">
        <f>ROUNDDOWN((E23+E25)/3,0)</f>
        <v>2</v>
      </c>
      <c r="L45" s="142"/>
      <c r="M45" s="144">
        <f>K45+L45</f>
        <v>2</v>
      </c>
      <c r="N45" s="21"/>
      <c r="O45" s="22"/>
      <c r="P45" s="22"/>
      <c r="Q45" s="22"/>
      <c r="R45" s="22"/>
    </row>
    <row r="46" spans="1:18" ht="12" customHeight="1" thickBot="1">
      <c r="A46" s="21"/>
      <c r="B46" s="21"/>
      <c r="C46" s="222" t="s">
        <v>134</v>
      </c>
      <c r="D46" s="178" t="s">
        <v>133</v>
      </c>
      <c r="E46" s="180">
        <v>3</v>
      </c>
      <c r="F46" s="143"/>
      <c r="G46" s="145">
        <f>E46+F46</f>
        <v>3</v>
      </c>
      <c r="H46" s="21"/>
      <c r="I46" s="220"/>
      <c r="J46" s="217"/>
      <c r="K46" s="141"/>
      <c r="L46" s="143"/>
      <c r="M46" s="145"/>
      <c r="N46" s="21"/>
      <c r="O46" s="22"/>
      <c r="P46" s="22"/>
      <c r="Q46" s="22"/>
      <c r="R46" s="22"/>
    </row>
    <row r="47" spans="1:18" ht="12" customHeight="1" thickBot="1">
      <c r="A47" s="21"/>
      <c r="B47" s="21"/>
      <c r="C47" s="223"/>
      <c r="D47" s="179"/>
      <c r="E47" s="146"/>
      <c r="F47" s="147"/>
      <c r="G47" s="148"/>
      <c r="H47" s="21"/>
      <c r="I47" s="37"/>
      <c r="J47" s="37"/>
      <c r="K47" s="37"/>
      <c r="L47" s="37"/>
      <c r="M47" s="37"/>
      <c r="N47" s="21"/>
      <c r="O47" s="22"/>
      <c r="P47" s="22"/>
      <c r="Q47" s="22"/>
      <c r="R47" s="22"/>
    </row>
    <row r="48" spans="1:18" ht="12" customHeight="1">
      <c r="A48" s="21"/>
      <c r="B48" s="21"/>
      <c r="C48" s="21"/>
      <c r="D48" s="21"/>
      <c r="E48" s="21"/>
      <c r="F48" s="21"/>
      <c r="G48" s="21"/>
      <c r="H48" s="21"/>
      <c r="I48" s="37"/>
      <c r="J48" s="37"/>
      <c r="K48" s="37"/>
      <c r="L48" s="37"/>
      <c r="M48" s="37"/>
      <c r="N48" s="21"/>
      <c r="O48" s="22"/>
      <c r="P48" s="22"/>
      <c r="Q48" s="22"/>
      <c r="R48" s="22"/>
    </row>
    <row r="49" spans="1:18" ht="12" customHeight="1" thickBot="1">
      <c r="A49" s="21"/>
      <c r="B49" s="21"/>
      <c r="C49" s="21"/>
      <c r="D49" s="21"/>
      <c r="E49" s="21"/>
      <c r="F49" s="21"/>
      <c r="G49" s="21"/>
      <c r="H49" s="21"/>
      <c r="I49" s="37"/>
      <c r="J49" s="37"/>
      <c r="K49" s="37"/>
      <c r="L49" s="37"/>
      <c r="M49" s="37"/>
      <c r="N49" s="21"/>
      <c r="O49" s="22"/>
      <c r="P49" s="22"/>
      <c r="Q49" s="22"/>
      <c r="R49" s="22"/>
    </row>
    <row r="50" spans="1:18" ht="12" customHeight="1" thickBot="1">
      <c r="A50" s="21"/>
      <c r="B50" s="37"/>
      <c r="C50" s="190" t="s">
        <v>29</v>
      </c>
      <c r="D50" s="334" t="s">
        <v>199</v>
      </c>
      <c r="E50" s="335" t="s">
        <v>174</v>
      </c>
      <c r="F50" s="195" t="s">
        <v>169</v>
      </c>
      <c r="G50" s="196"/>
      <c r="H50" s="37"/>
      <c r="I50" s="37"/>
      <c r="J50" s="37"/>
      <c r="K50" s="37"/>
      <c r="L50" s="37"/>
      <c r="M50" s="37"/>
      <c r="N50" s="37"/>
      <c r="O50" s="22"/>
      <c r="P50" s="22"/>
      <c r="Q50" s="22"/>
      <c r="R50" s="22"/>
    </row>
    <row r="51" spans="1:18" ht="12" customHeight="1" thickBot="1">
      <c r="A51" s="21"/>
      <c r="B51" s="37"/>
      <c r="C51" s="190"/>
      <c r="D51" s="334">
        <f>キャラメイク!$M$88</f>
        <v>130</v>
      </c>
      <c r="E51" s="335"/>
      <c r="F51" s="336"/>
      <c r="G51" s="337"/>
      <c r="H51" s="37"/>
      <c r="I51" s="37"/>
      <c r="J51" s="37"/>
      <c r="K51" s="37"/>
      <c r="L51" s="37"/>
      <c r="M51" s="37"/>
      <c r="N51" s="37"/>
      <c r="O51" s="22"/>
      <c r="P51" s="22"/>
      <c r="Q51" s="22"/>
      <c r="R51" s="22"/>
    </row>
    <row r="52" spans="1:18" ht="12" customHeight="1" thickBot="1">
      <c r="A52" s="21"/>
      <c r="B52" s="37"/>
      <c r="C52" s="94" t="s">
        <v>140</v>
      </c>
      <c r="D52" s="165" t="s">
        <v>201</v>
      </c>
      <c r="E52" s="170" t="s">
        <v>203</v>
      </c>
      <c r="F52" s="170"/>
      <c r="G52" s="338"/>
      <c r="H52" s="170"/>
      <c r="I52" s="170"/>
      <c r="J52" s="170"/>
      <c r="K52" s="170"/>
      <c r="L52" s="170"/>
      <c r="M52" s="163"/>
      <c r="N52" s="37"/>
      <c r="O52" s="22"/>
      <c r="P52" s="22"/>
      <c r="Q52" s="22"/>
      <c r="R52" s="22"/>
    </row>
    <row r="53" spans="1:18" ht="12" customHeight="1" thickBot="1">
      <c r="A53" s="21"/>
      <c r="B53" s="37"/>
      <c r="C53" s="94"/>
      <c r="D53" s="165"/>
      <c r="E53" s="170"/>
      <c r="F53" s="170"/>
      <c r="G53" s="338"/>
      <c r="H53" s="170"/>
      <c r="I53" s="170"/>
      <c r="J53" s="170"/>
      <c r="K53" s="170"/>
      <c r="L53" s="170"/>
      <c r="M53" s="163"/>
      <c r="N53" s="37"/>
      <c r="O53" s="22"/>
      <c r="P53" s="22"/>
      <c r="Q53" s="22"/>
      <c r="R53" s="22"/>
    </row>
    <row r="54" spans="1:18" ht="12" customHeight="1" thickBot="1">
      <c r="A54" s="21"/>
      <c r="B54" s="37"/>
      <c r="C54" s="93" t="s">
        <v>132</v>
      </c>
      <c r="D54" s="39" t="s">
        <v>32</v>
      </c>
      <c r="E54" s="95" t="s">
        <v>145</v>
      </c>
      <c r="F54" s="95"/>
      <c r="G54" s="45" t="s">
        <v>33</v>
      </c>
      <c r="H54" s="45" t="s">
        <v>34</v>
      </c>
      <c r="I54" s="45" t="s">
        <v>35</v>
      </c>
      <c r="J54" s="95" t="s">
        <v>36</v>
      </c>
      <c r="K54" s="95"/>
      <c r="L54" s="95"/>
      <c r="M54" s="95"/>
      <c r="N54" s="37"/>
      <c r="O54" s="22"/>
      <c r="P54" s="22"/>
      <c r="Q54" s="22"/>
      <c r="R54" s="22"/>
    </row>
    <row r="55" spans="1:18" ht="27" customHeight="1" thickBot="1">
      <c r="A55" s="21"/>
      <c r="B55" s="37"/>
      <c r="C55" s="94"/>
      <c r="D55" s="181" t="s">
        <v>197</v>
      </c>
      <c r="E55" s="149" t="s">
        <v>204</v>
      </c>
      <c r="F55" s="149"/>
      <c r="G55" s="150" t="s">
        <v>206</v>
      </c>
      <c r="H55" s="150" t="s">
        <v>207</v>
      </c>
      <c r="I55" s="150" t="s">
        <v>209</v>
      </c>
      <c r="J55" s="202" t="s">
        <v>211</v>
      </c>
      <c r="K55" s="202"/>
      <c r="L55" s="202"/>
      <c r="M55" s="202"/>
      <c r="N55" s="37"/>
      <c r="O55" s="49">
        <f>0+IF(D55=1,10,0)+IF(D55=2,15,0)+IF(D55=3,20,0)+IF(D55=4,25,0)+IF(D55=5,30,0)+IF(D55=6,35,0)+IF(D55=7,40,0)+IF(D55=8,45,0)</f>
        <v>0</v>
      </c>
      <c r="P55" s="22"/>
      <c r="Q55" s="22"/>
      <c r="R55" s="22"/>
    </row>
    <row r="56" spans="1:18" ht="27" customHeight="1" thickBot="1">
      <c r="A56" s="21"/>
      <c r="B56" s="37"/>
      <c r="C56" s="94"/>
      <c r="D56" s="181"/>
      <c r="E56" s="149"/>
      <c r="F56" s="149"/>
      <c r="G56" s="150"/>
      <c r="H56" s="150"/>
      <c r="I56" s="150"/>
      <c r="J56" s="202"/>
      <c r="K56" s="202"/>
      <c r="L56" s="202"/>
      <c r="M56" s="202"/>
      <c r="N56" s="37"/>
      <c r="O56" s="49">
        <f aca="true" t="shared" si="0" ref="O56:O78">0+IF(D56=1,10,0)+IF(D56=2,15,0)+IF(D56=3,20,0)+IF(D56=4,25,0)+IF(D56=5,30,0)+IF(D56=6,35,0)+IF(D56=7,40,0)+IF(D56=8,45,0)</f>
        <v>0</v>
      </c>
      <c r="P56" s="22"/>
      <c r="Q56" s="22"/>
      <c r="R56" s="22"/>
    </row>
    <row r="57" spans="1:18" ht="27" customHeight="1" thickBot="1">
      <c r="A57" s="21"/>
      <c r="B57" s="37"/>
      <c r="C57" s="94"/>
      <c r="D57" s="185" t="s">
        <v>198</v>
      </c>
      <c r="E57" s="187" t="s">
        <v>205</v>
      </c>
      <c r="F57" s="187"/>
      <c r="G57" s="139" t="s">
        <v>206</v>
      </c>
      <c r="H57" s="139" t="s">
        <v>208</v>
      </c>
      <c r="I57" s="139" t="s">
        <v>210</v>
      </c>
      <c r="J57" s="138" t="s">
        <v>212</v>
      </c>
      <c r="K57" s="138"/>
      <c r="L57" s="138"/>
      <c r="M57" s="138"/>
      <c r="N57" s="37"/>
      <c r="O57" s="49">
        <f t="shared" si="0"/>
        <v>0</v>
      </c>
      <c r="P57" s="22"/>
      <c r="Q57" s="22"/>
      <c r="R57" s="22"/>
    </row>
    <row r="58" spans="1:18" ht="27" customHeight="1" thickBot="1">
      <c r="A58" s="21"/>
      <c r="B58" s="37"/>
      <c r="C58" s="94"/>
      <c r="D58" s="186"/>
      <c r="E58" s="187"/>
      <c r="F58" s="187"/>
      <c r="G58" s="139"/>
      <c r="H58" s="139"/>
      <c r="I58" s="139"/>
      <c r="J58" s="138"/>
      <c r="K58" s="138"/>
      <c r="L58" s="138"/>
      <c r="M58" s="138"/>
      <c r="N58" s="37"/>
      <c r="O58" s="49">
        <f t="shared" si="0"/>
        <v>0</v>
      </c>
      <c r="P58" s="22"/>
      <c r="Q58" s="22"/>
      <c r="R58" s="22"/>
    </row>
    <row r="59" spans="1:18" ht="12" customHeight="1" thickBot="1">
      <c r="A59" s="21"/>
      <c r="B59" s="37"/>
      <c r="C59" s="94"/>
      <c r="D59" s="175">
        <v>1</v>
      </c>
      <c r="E59" s="177" t="s">
        <v>213</v>
      </c>
      <c r="F59" s="177"/>
      <c r="G59" s="139">
        <v>3</v>
      </c>
      <c r="H59" s="139" t="s">
        <v>214</v>
      </c>
      <c r="I59" s="139" t="s">
        <v>215</v>
      </c>
      <c r="J59" s="138" t="s">
        <v>216</v>
      </c>
      <c r="K59" s="138"/>
      <c r="L59" s="138"/>
      <c r="M59" s="138"/>
      <c r="N59" s="37"/>
      <c r="O59" s="49">
        <f t="shared" si="0"/>
        <v>10</v>
      </c>
      <c r="P59" s="22"/>
      <c r="Q59" s="22"/>
      <c r="R59" s="22"/>
    </row>
    <row r="60" spans="1:18" ht="21" customHeight="1" thickBot="1">
      <c r="A60" s="21"/>
      <c r="B60" s="37"/>
      <c r="C60" s="94"/>
      <c r="D60" s="176"/>
      <c r="E60" s="177"/>
      <c r="F60" s="177"/>
      <c r="G60" s="139"/>
      <c r="H60" s="139"/>
      <c r="I60" s="139"/>
      <c r="J60" s="138"/>
      <c r="K60" s="138"/>
      <c r="L60" s="138"/>
      <c r="M60" s="138"/>
      <c r="N60" s="37"/>
      <c r="O60" s="49">
        <f t="shared" si="0"/>
        <v>0</v>
      </c>
      <c r="P60" s="22"/>
      <c r="Q60" s="22"/>
      <c r="R60" s="22"/>
    </row>
    <row r="61" spans="1:18" ht="12" customHeight="1" thickBot="1">
      <c r="A61" s="21"/>
      <c r="B61" s="37"/>
      <c r="C61" s="94"/>
      <c r="D61" s="175">
        <v>6</v>
      </c>
      <c r="E61" s="184" t="s">
        <v>217</v>
      </c>
      <c r="F61" s="184"/>
      <c r="G61" s="139">
        <v>5</v>
      </c>
      <c r="H61" s="203" t="s">
        <v>218</v>
      </c>
      <c r="I61" s="139" t="s">
        <v>219</v>
      </c>
      <c r="J61" s="204" t="s">
        <v>220</v>
      </c>
      <c r="K61" s="204"/>
      <c r="L61" s="204"/>
      <c r="M61" s="204"/>
      <c r="N61" s="37"/>
      <c r="O61" s="49">
        <f t="shared" si="0"/>
        <v>35</v>
      </c>
      <c r="P61" s="22"/>
      <c r="Q61" s="22"/>
      <c r="R61" s="22"/>
    </row>
    <row r="62" spans="1:18" ht="52.5" customHeight="1" thickBot="1">
      <c r="A62" s="21"/>
      <c r="B62" s="37"/>
      <c r="C62" s="94"/>
      <c r="D62" s="176"/>
      <c r="E62" s="184"/>
      <c r="F62" s="184"/>
      <c r="G62" s="139"/>
      <c r="H62" s="203"/>
      <c r="I62" s="139"/>
      <c r="J62" s="139"/>
      <c r="K62" s="204"/>
      <c r="L62" s="204"/>
      <c r="M62" s="204"/>
      <c r="N62" s="37"/>
      <c r="O62" s="49">
        <f t="shared" si="0"/>
        <v>0</v>
      </c>
      <c r="P62" s="22"/>
      <c r="Q62" s="22"/>
      <c r="R62" s="22"/>
    </row>
    <row r="63" spans="1:18" ht="12" customHeight="1" thickBot="1">
      <c r="A63" s="21"/>
      <c r="B63" s="37"/>
      <c r="C63" s="94"/>
      <c r="D63" s="175">
        <v>1</v>
      </c>
      <c r="E63" s="177" t="s">
        <v>222</v>
      </c>
      <c r="F63" s="177"/>
      <c r="G63" s="139" t="s">
        <v>206</v>
      </c>
      <c r="H63" s="139" t="s">
        <v>223</v>
      </c>
      <c r="I63" s="139" t="s">
        <v>209</v>
      </c>
      <c r="J63" s="138" t="s">
        <v>226</v>
      </c>
      <c r="K63" s="138"/>
      <c r="L63" s="138"/>
      <c r="M63" s="138"/>
      <c r="N63" s="37"/>
      <c r="O63" s="49">
        <f t="shared" si="0"/>
        <v>10</v>
      </c>
      <c r="P63" s="22"/>
      <c r="Q63" s="22"/>
      <c r="R63" s="22"/>
    </row>
    <row r="64" spans="1:18" ht="18" customHeight="1" thickBot="1">
      <c r="A64" s="21"/>
      <c r="B64" s="37"/>
      <c r="C64" s="94"/>
      <c r="D64" s="176"/>
      <c r="E64" s="177"/>
      <c r="F64" s="177"/>
      <c r="G64" s="139"/>
      <c r="H64" s="139"/>
      <c r="I64" s="139"/>
      <c r="J64" s="138"/>
      <c r="K64" s="138"/>
      <c r="L64" s="138"/>
      <c r="M64" s="138"/>
      <c r="N64" s="37"/>
      <c r="O64" s="49">
        <f t="shared" si="0"/>
        <v>0</v>
      </c>
      <c r="P64" s="22"/>
      <c r="Q64" s="22"/>
      <c r="R64" s="22"/>
    </row>
    <row r="65" spans="1:18" ht="12" customHeight="1" thickBot="1">
      <c r="A65" s="21"/>
      <c r="B65" s="37"/>
      <c r="C65" s="94"/>
      <c r="D65" s="175">
        <v>2</v>
      </c>
      <c r="E65" s="177" t="s">
        <v>230</v>
      </c>
      <c r="F65" s="177"/>
      <c r="G65" s="139" t="s">
        <v>206</v>
      </c>
      <c r="H65" s="139" t="s">
        <v>223</v>
      </c>
      <c r="I65" s="139" t="s">
        <v>209</v>
      </c>
      <c r="J65" s="138" t="s">
        <v>231</v>
      </c>
      <c r="K65" s="138"/>
      <c r="L65" s="138"/>
      <c r="M65" s="138"/>
      <c r="N65" s="37"/>
      <c r="O65" s="49">
        <f t="shared" si="0"/>
        <v>15</v>
      </c>
      <c r="P65" s="22"/>
      <c r="Q65" s="22"/>
      <c r="R65" s="22"/>
    </row>
    <row r="66" spans="1:18" ht="12" customHeight="1" thickBot="1">
      <c r="A66" s="21"/>
      <c r="B66" s="37"/>
      <c r="C66" s="94"/>
      <c r="D66" s="176"/>
      <c r="E66" s="177"/>
      <c r="F66" s="177"/>
      <c r="G66" s="139"/>
      <c r="H66" s="139"/>
      <c r="I66" s="139"/>
      <c r="J66" s="138"/>
      <c r="K66" s="138"/>
      <c r="L66" s="138"/>
      <c r="M66" s="138"/>
      <c r="N66" s="37"/>
      <c r="O66" s="49">
        <f t="shared" si="0"/>
        <v>0</v>
      </c>
      <c r="P66" s="22"/>
      <c r="Q66" s="22"/>
      <c r="R66" s="22"/>
    </row>
    <row r="67" spans="1:18" ht="12" customHeight="1" thickBot="1">
      <c r="A67" s="21"/>
      <c r="B67" s="37"/>
      <c r="C67" s="94"/>
      <c r="D67" s="175"/>
      <c r="E67" s="177"/>
      <c r="F67" s="177"/>
      <c r="G67" s="139"/>
      <c r="H67" s="139"/>
      <c r="I67" s="139"/>
      <c r="J67" s="138"/>
      <c r="K67" s="138"/>
      <c r="L67" s="138"/>
      <c r="M67" s="138"/>
      <c r="N67" s="37"/>
      <c r="O67" s="49">
        <f t="shared" si="0"/>
        <v>0</v>
      </c>
      <c r="P67" s="22"/>
      <c r="Q67" s="22"/>
      <c r="R67" s="22"/>
    </row>
    <row r="68" spans="1:18" ht="12" customHeight="1" thickBot="1">
      <c r="A68" s="21"/>
      <c r="B68" s="37"/>
      <c r="C68" s="94"/>
      <c r="D68" s="176"/>
      <c r="E68" s="177"/>
      <c r="F68" s="177"/>
      <c r="G68" s="139"/>
      <c r="H68" s="139"/>
      <c r="I68" s="139"/>
      <c r="J68" s="138"/>
      <c r="K68" s="138"/>
      <c r="L68" s="138"/>
      <c r="M68" s="138"/>
      <c r="N68" s="37"/>
      <c r="O68" s="49">
        <f t="shared" si="0"/>
        <v>0</v>
      </c>
      <c r="P68" s="22"/>
      <c r="Q68" s="22"/>
      <c r="R68" s="22"/>
    </row>
    <row r="69" spans="1:18" ht="12" customHeight="1" thickBot="1">
      <c r="A69" s="21"/>
      <c r="B69" s="37"/>
      <c r="C69" s="94"/>
      <c r="D69" s="175"/>
      <c r="E69" s="162"/>
      <c r="F69" s="162"/>
      <c r="G69" s="139"/>
      <c r="H69" s="139"/>
      <c r="I69" s="139"/>
      <c r="J69" s="138"/>
      <c r="K69" s="138"/>
      <c r="L69" s="138"/>
      <c r="M69" s="138"/>
      <c r="N69" s="37"/>
      <c r="O69" s="49">
        <f t="shared" si="0"/>
        <v>0</v>
      </c>
      <c r="P69" s="22"/>
      <c r="Q69" s="22"/>
      <c r="R69" s="22"/>
    </row>
    <row r="70" spans="1:18" ht="12" customHeight="1" thickBot="1">
      <c r="A70" s="21"/>
      <c r="B70" s="37"/>
      <c r="C70" s="94"/>
      <c r="D70" s="176"/>
      <c r="E70" s="162"/>
      <c r="F70" s="162"/>
      <c r="G70" s="139"/>
      <c r="H70" s="139"/>
      <c r="I70" s="139"/>
      <c r="J70" s="138"/>
      <c r="K70" s="138"/>
      <c r="L70" s="138"/>
      <c r="M70" s="138"/>
      <c r="N70" s="37"/>
      <c r="O70" s="49">
        <f t="shared" si="0"/>
        <v>0</v>
      </c>
      <c r="P70" s="22"/>
      <c r="Q70" s="22"/>
      <c r="R70" s="22"/>
    </row>
    <row r="71" spans="1:18" ht="12" customHeight="1" thickBot="1">
      <c r="A71" s="21"/>
      <c r="B71" s="37"/>
      <c r="C71" s="94"/>
      <c r="D71" s="175"/>
      <c r="E71" s="177"/>
      <c r="F71" s="177"/>
      <c r="G71" s="139"/>
      <c r="H71" s="139"/>
      <c r="I71" s="139"/>
      <c r="J71" s="138"/>
      <c r="K71" s="138"/>
      <c r="L71" s="138"/>
      <c r="M71" s="138"/>
      <c r="N71" s="37"/>
      <c r="O71" s="49">
        <f t="shared" si="0"/>
        <v>0</v>
      </c>
      <c r="P71" s="22"/>
      <c r="Q71" s="22"/>
      <c r="R71" s="22"/>
    </row>
    <row r="72" spans="1:18" ht="12" customHeight="1" thickBot="1">
      <c r="A72" s="21"/>
      <c r="B72" s="37"/>
      <c r="C72" s="94"/>
      <c r="D72" s="176"/>
      <c r="E72" s="177"/>
      <c r="F72" s="177"/>
      <c r="G72" s="139"/>
      <c r="H72" s="139"/>
      <c r="I72" s="139"/>
      <c r="J72" s="138"/>
      <c r="K72" s="138"/>
      <c r="L72" s="138"/>
      <c r="M72" s="138"/>
      <c r="N72" s="37"/>
      <c r="O72" s="49">
        <f t="shared" si="0"/>
        <v>0</v>
      </c>
      <c r="P72" s="22"/>
      <c r="Q72" s="22"/>
      <c r="R72" s="22"/>
    </row>
    <row r="73" spans="1:18" ht="12" customHeight="1" thickBot="1">
      <c r="A73" s="21"/>
      <c r="B73" s="37"/>
      <c r="C73" s="94"/>
      <c r="D73" s="175"/>
      <c r="E73" s="177"/>
      <c r="F73" s="177"/>
      <c r="G73" s="139"/>
      <c r="H73" s="173"/>
      <c r="I73" s="139"/>
      <c r="J73" s="174"/>
      <c r="K73" s="174"/>
      <c r="L73" s="174"/>
      <c r="M73" s="174"/>
      <c r="N73" s="37"/>
      <c r="O73" s="49">
        <f t="shared" si="0"/>
        <v>0</v>
      </c>
      <c r="P73" s="22"/>
      <c r="Q73" s="22"/>
      <c r="R73" s="22"/>
    </row>
    <row r="74" spans="1:18" ht="12" customHeight="1" thickBot="1">
      <c r="A74" s="21"/>
      <c r="B74" s="37"/>
      <c r="C74" s="94"/>
      <c r="D74" s="176"/>
      <c r="E74" s="177"/>
      <c r="F74" s="177"/>
      <c r="G74" s="139"/>
      <c r="H74" s="173"/>
      <c r="I74" s="139"/>
      <c r="J74" s="174"/>
      <c r="K74" s="174"/>
      <c r="L74" s="174"/>
      <c r="M74" s="174"/>
      <c r="N74" s="37"/>
      <c r="O74" s="49">
        <f t="shared" si="0"/>
        <v>0</v>
      </c>
      <c r="P74" s="22"/>
      <c r="Q74" s="22"/>
      <c r="R74" s="22"/>
    </row>
    <row r="75" spans="1:18" ht="12" customHeight="1" thickBot="1">
      <c r="A75" s="21"/>
      <c r="B75" s="37"/>
      <c r="C75" s="94"/>
      <c r="D75" s="175"/>
      <c r="E75" s="184"/>
      <c r="F75" s="184"/>
      <c r="G75" s="171"/>
      <c r="H75" s="171"/>
      <c r="I75" s="171"/>
      <c r="J75" s="172"/>
      <c r="K75" s="172"/>
      <c r="L75" s="172"/>
      <c r="M75" s="172"/>
      <c r="N75" s="37"/>
      <c r="O75" s="49">
        <f t="shared" si="0"/>
        <v>0</v>
      </c>
      <c r="P75" s="22"/>
      <c r="Q75" s="22"/>
      <c r="R75" s="22"/>
    </row>
    <row r="76" spans="1:18" ht="12" customHeight="1" thickBot="1">
      <c r="A76" s="21"/>
      <c r="B76" s="37"/>
      <c r="C76" s="94"/>
      <c r="D76" s="176"/>
      <c r="E76" s="184"/>
      <c r="F76" s="184"/>
      <c r="G76" s="171"/>
      <c r="H76" s="171"/>
      <c r="I76" s="171"/>
      <c r="J76" s="172"/>
      <c r="K76" s="172"/>
      <c r="L76" s="172"/>
      <c r="M76" s="172"/>
      <c r="N76" s="37"/>
      <c r="O76" s="49">
        <f t="shared" si="0"/>
        <v>0</v>
      </c>
      <c r="P76" s="22"/>
      <c r="Q76" s="22"/>
      <c r="R76" s="22"/>
    </row>
    <row r="77" spans="1:18" ht="12" customHeight="1" thickBot="1">
      <c r="A77" s="21"/>
      <c r="B77" s="37"/>
      <c r="C77" s="94"/>
      <c r="D77" s="175"/>
      <c r="E77" s="209"/>
      <c r="F77" s="209"/>
      <c r="G77" s="182"/>
      <c r="H77" s="182"/>
      <c r="I77" s="182"/>
      <c r="J77" s="183"/>
      <c r="K77" s="183"/>
      <c r="L77" s="183"/>
      <c r="M77" s="183"/>
      <c r="N77" s="37"/>
      <c r="O77" s="49">
        <f t="shared" si="0"/>
        <v>0</v>
      </c>
      <c r="P77" s="22"/>
      <c r="Q77" s="22"/>
      <c r="R77" s="22"/>
    </row>
    <row r="78" spans="1:18" ht="12" customHeight="1" thickBot="1">
      <c r="A78" s="21"/>
      <c r="B78" s="37"/>
      <c r="C78" s="94"/>
      <c r="D78" s="208"/>
      <c r="E78" s="209"/>
      <c r="F78" s="209"/>
      <c r="G78" s="182"/>
      <c r="H78" s="182"/>
      <c r="I78" s="182"/>
      <c r="J78" s="183"/>
      <c r="K78" s="183"/>
      <c r="L78" s="183"/>
      <c r="M78" s="183"/>
      <c r="N78" s="37"/>
      <c r="O78" s="49">
        <f t="shared" si="0"/>
        <v>0</v>
      </c>
      <c r="P78" s="22"/>
      <c r="Q78" s="22"/>
      <c r="R78" s="22"/>
    </row>
    <row r="79" spans="1:18" ht="12" customHeight="1" thickBot="1">
      <c r="A79" s="21"/>
      <c r="B79" s="37"/>
      <c r="C79" s="37"/>
      <c r="D79" s="37"/>
      <c r="E79" s="37"/>
      <c r="F79" s="37"/>
      <c r="G79" s="37"/>
      <c r="H79" s="37"/>
      <c r="I79" s="37"/>
      <c r="J79" s="37"/>
      <c r="K79" s="37"/>
      <c r="L79" s="37"/>
      <c r="M79" s="37"/>
      <c r="N79" s="37"/>
      <c r="O79" s="49">
        <f>0+IF(L129=1,10,0)+IF(L129=2,15,0)+IF(L129=3,20,0)+IF(L129=4,25,0)+IF(L129=5,30,0)+IF(L129=6,35,0)+IF(L129=7,40,0)+IF(L129=8,45,0)</f>
        <v>0</v>
      </c>
      <c r="P79" s="22"/>
      <c r="Q79" s="22"/>
      <c r="R79" s="22"/>
    </row>
    <row r="80" spans="1:18" ht="12" customHeight="1" thickBot="1">
      <c r="A80" s="21"/>
      <c r="B80" s="37"/>
      <c r="C80" s="164" t="s">
        <v>37</v>
      </c>
      <c r="D80" s="165" t="s">
        <v>228</v>
      </c>
      <c r="E80" s="165"/>
      <c r="F80" s="166"/>
      <c r="G80" s="167"/>
      <c r="H80" s="170"/>
      <c r="I80" s="170"/>
      <c r="J80" s="170"/>
      <c r="K80" s="170"/>
      <c r="L80" s="163" t="s">
        <v>227</v>
      </c>
      <c r="M80" s="163"/>
      <c r="N80" s="37"/>
      <c r="O80" s="22"/>
      <c r="P80" s="22"/>
      <c r="Q80" s="22"/>
      <c r="R80" s="22"/>
    </row>
    <row r="81" spans="1:18" ht="12" customHeight="1" thickBot="1">
      <c r="A81" s="21"/>
      <c r="B81" s="37"/>
      <c r="C81" s="164"/>
      <c r="D81" s="165"/>
      <c r="E81" s="165"/>
      <c r="F81" s="168"/>
      <c r="G81" s="169"/>
      <c r="H81" s="170"/>
      <c r="I81" s="170"/>
      <c r="J81" s="170"/>
      <c r="K81" s="170"/>
      <c r="L81" s="163"/>
      <c r="M81" s="163"/>
      <c r="N81" s="37"/>
      <c r="O81" s="22"/>
      <c r="P81" s="22"/>
      <c r="Q81" s="22"/>
      <c r="R81" s="22"/>
    </row>
    <row r="82" spans="1:18" ht="12" customHeight="1" thickBot="1">
      <c r="A82" s="21"/>
      <c r="B82" s="37"/>
      <c r="C82" s="37"/>
      <c r="D82" s="40"/>
      <c r="E82" s="40"/>
      <c r="F82" s="40"/>
      <c r="G82" s="40"/>
      <c r="H82" s="40"/>
      <c r="I82" s="40"/>
      <c r="J82" s="40"/>
      <c r="K82" s="40"/>
      <c r="L82" s="40"/>
      <c r="M82" s="40"/>
      <c r="N82" s="37"/>
      <c r="O82" s="22"/>
      <c r="P82" s="22"/>
      <c r="Q82" s="22"/>
      <c r="R82" s="22"/>
    </row>
    <row r="83" spans="1:18" ht="12" customHeight="1" thickBot="1">
      <c r="A83" s="21"/>
      <c r="B83" s="37"/>
      <c r="C83" s="164" t="s">
        <v>38</v>
      </c>
      <c r="D83" s="165" t="s">
        <v>229</v>
      </c>
      <c r="E83" s="165"/>
      <c r="F83" s="166"/>
      <c r="G83" s="167"/>
      <c r="H83" s="170"/>
      <c r="I83" s="170"/>
      <c r="J83" s="170"/>
      <c r="K83" s="170"/>
      <c r="L83" s="163"/>
      <c r="M83" s="163"/>
      <c r="N83" s="37"/>
      <c r="O83" s="22"/>
      <c r="P83" s="22"/>
      <c r="Q83" s="22"/>
      <c r="R83" s="22"/>
    </row>
    <row r="84" spans="1:18" ht="12" customHeight="1" thickBot="1">
      <c r="A84" s="21"/>
      <c r="B84" s="37"/>
      <c r="C84" s="164"/>
      <c r="D84" s="165"/>
      <c r="E84" s="165"/>
      <c r="F84" s="168"/>
      <c r="G84" s="169"/>
      <c r="H84" s="170"/>
      <c r="I84" s="170"/>
      <c r="J84" s="170"/>
      <c r="K84" s="170"/>
      <c r="L84" s="163"/>
      <c r="M84" s="163"/>
      <c r="N84" s="37"/>
      <c r="O84" s="22"/>
      <c r="P84" s="22"/>
      <c r="Q84" s="22"/>
      <c r="R84" s="22"/>
    </row>
    <row r="85" spans="1:18" ht="12" customHeight="1" thickBot="1">
      <c r="A85" s="21"/>
      <c r="B85" s="37"/>
      <c r="C85" s="37"/>
      <c r="D85" s="37"/>
      <c r="E85" s="37"/>
      <c r="F85" s="37"/>
      <c r="G85" s="37"/>
      <c r="H85" s="37"/>
      <c r="I85" s="37"/>
      <c r="J85" s="37"/>
      <c r="K85" s="37"/>
      <c r="L85" s="37"/>
      <c r="M85" s="37"/>
      <c r="N85" s="37"/>
      <c r="O85" s="22"/>
      <c r="P85" s="22"/>
      <c r="Q85" s="22"/>
      <c r="R85" s="22"/>
    </row>
    <row r="86" spans="1:18" ht="12" customHeight="1" thickBot="1">
      <c r="A86" s="21"/>
      <c r="B86" s="37"/>
      <c r="C86" s="96" t="s">
        <v>39</v>
      </c>
      <c r="D86" s="97" t="s">
        <v>40</v>
      </c>
      <c r="E86" s="97"/>
      <c r="F86" s="41" t="s">
        <v>41</v>
      </c>
      <c r="G86" s="42" t="s">
        <v>42</v>
      </c>
      <c r="H86" s="98" t="s">
        <v>176</v>
      </c>
      <c r="I86" s="98"/>
      <c r="J86" s="37"/>
      <c r="K86" s="37"/>
      <c r="L86" s="37"/>
      <c r="M86" s="37"/>
      <c r="N86" s="37"/>
      <c r="O86" s="22"/>
      <c r="P86" s="22"/>
      <c r="Q86" s="22"/>
      <c r="R86" s="22"/>
    </row>
    <row r="87" spans="1:18" ht="12" customHeight="1" thickBot="1">
      <c r="A87" s="21"/>
      <c r="B87" s="37"/>
      <c r="C87" s="96"/>
      <c r="D87" s="99" t="s">
        <v>76</v>
      </c>
      <c r="E87" s="99"/>
      <c r="F87" s="100" t="s">
        <v>221</v>
      </c>
      <c r="G87" s="100" t="s">
        <v>225</v>
      </c>
      <c r="H87" s="101" t="s">
        <v>224</v>
      </c>
      <c r="I87" s="101"/>
      <c r="J87" s="37"/>
      <c r="K87" s="37"/>
      <c r="L87" s="37"/>
      <c r="M87" s="37"/>
      <c r="N87" s="37"/>
      <c r="O87" s="22"/>
      <c r="P87" s="22"/>
      <c r="Q87" s="22"/>
      <c r="R87" s="22"/>
    </row>
    <row r="88" spans="1:18" ht="12" customHeight="1" thickBot="1">
      <c r="A88" s="21"/>
      <c r="B88" s="37"/>
      <c r="C88" s="96"/>
      <c r="D88" s="99"/>
      <c r="E88" s="99"/>
      <c r="F88" s="100"/>
      <c r="G88" s="100"/>
      <c r="H88" s="100"/>
      <c r="I88" s="101"/>
      <c r="J88" s="37"/>
      <c r="K88" s="37"/>
      <c r="L88" s="37"/>
      <c r="M88" s="37"/>
      <c r="N88" s="37"/>
      <c r="O88" s="22"/>
      <c r="P88" s="22"/>
      <c r="Q88" s="22"/>
      <c r="R88" s="22"/>
    </row>
    <row r="89" spans="1:18" ht="12" customHeight="1" thickBot="1">
      <c r="A89" s="21"/>
      <c r="B89" s="21"/>
      <c r="C89" s="21"/>
      <c r="D89" s="21"/>
      <c r="E89" s="21"/>
      <c r="F89" s="21"/>
      <c r="G89" s="21"/>
      <c r="H89" s="21"/>
      <c r="I89" s="157" t="s">
        <v>131</v>
      </c>
      <c r="J89" s="158"/>
      <c r="K89" s="158"/>
      <c r="L89" s="158"/>
      <c r="M89" s="158"/>
      <c r="N89" s="159"/>
      <c r="O89" s="22"/>
      <c r="P89" s="22"/>
      <c r="Q89" s="22"/>
      <c r="R89" s="22"/>
    </row>
    <row r="90" spans="1:18" ht="12" customHeight="1" thickBot="1">
      <c r="A90" s="21"/>
      <c r="B90" s="21"/>
      <c r="C90" s="93" t="s">
        <v>175</v>
      </c>
      <c r="D90" s="342" t="s">
        <v>232</v>
      </c>
      <c r="E90" s="343"/>
      <c r="F90" s="343"/>
      <c r="G90" s="343"/>
      <c r="H90" s="344"/>
      <c r="I90" s="78" t="s">
        <v>132</v>
      </c>
      <c r="J90" s="55" t="s">
        <v>3</v>
      </c>
      <c r="K90" s="56" t="s">
        <v>286</v>
      </c>
      <c r="L90" s="56" t="s">
        <v>287</v>
      </c>
      <c r="M90" s="57" t="s">
        <v>44</v>
      </c>
      <c r="N90" s="58" t="s">
        <v>45</v>
      </c>
      <c r="O90" s="22"/>
      <c r="P90" s="22"/>
      <c r="Q90" s="22"/>
      <c r="R90" s="22"/>
    </row>
    <row r="91" spans="1:18" ht="12" customHeight="1" thickBot="1">
      <c r="A91" s="21"/>
      <c r="B91" s="21"/>
      <c r="C91" s="93"/>
      <c r="D91" s="345"/>
      <c r="E91" s="346"/>
      <c r="F91" s="346"/>
      <c r="G91" s="346"/>
      <c r="H91" s="347"/>
      <c r="I91" s="79">
        <f>SUM(キャラメイク!Y6:Y17)</f>
        <v>35</v>
      </c>
      <c r="J91" s="59">
        <f>0+IF(D9=2,10,0)+IF(D9=3,30,0)+IF(D9=4,60,0)+IF(D9=5,100,0)+IF(D9=6,150,0)+IF(D9=7,210,0)+IF(D9=8,280,0)+IF(D9=9,360,0)+IF(D9=10,450,0)</f>
        <v>0</v>
      </c>
      <c r="K91" s="60">
        <f>IF((IF(C103="―",0,1)+IF(C104="―",0,1)+IF(C105="―",0,1)+IF(C106="―",0,1)+IF(C107="―",0,1))&gt;2,(IF(C103="―",0,1)+IF(C104="―",0,1)+IF(C105="―",0,1)+IF(C106="―",0,1)+IF(C107="―",0,1))*5-10,0)+IF((IF(I103="―",0,1)+IF(I104="―",0,1)+IF(I105="―",0,1)+IF(I106="―",0,1)+IF(I107="―",0,1))&gt;2,(IF(I103="―",0,1)+IF(I104="―",0,1)+IF(I105="―",0,1)+IF(I106="―",0,1)+IF(I107="―",0,1))*5-10,0)</f>
        <v>0</v>
      </c>
      <c r="L91" s="60">
        <f>VLOOKUP(D87,キャラメイク!R5:T38,3,0)</f>
        <v>30</v>
      </c>
      <c r="M91" s="61">
        <f>IF(D50="雑派",20,0)</f>
        <v>0</v>
      </c>
      <c r="N91" s="62">
        <v>100</v>
      </c>
      <c r="O91" s="22"/>
      <c r="P91" s="22"/>
      <c r="Q91" s="22"/>
      <c r="R91" s="22"/>
    </row>
    <row r="92" spans="1:18" ht="12" customHeight="1" thickBot="1">
      <c r="A92" s="21"/>
      <c r="B92" s="21"/>
      <c r="C92" s="93"/>
      <c r="D92" s="345"/>
      <c r="E92" s="346"/>
      <c r="F92" s="346"/>
      <c r="G92" s="346"/>
      <c r="H92" s="347"/>
      <c r="I92" s="80" t="s">
        <v>38</v>
      </c>
      <c r="J92" s="63" t="s">
        <v>289</v>
      </c>
      <c r="K92" s="64" t="s">
        <v>290</v>
      </c>
      <c r="L92" s="64" t="s">
        <v>288</v>
      </c>
      <c r="M92" s="65" t="s">
        <v>135</v>
      </c>
      <c r="N92" s="66" t="s">
        <v>46</v>
      </c>
      <c r="O92" s="22"/>
      <c r="P92" s="22"/>
      <c r="Q92" s="22"/>
      <c r="R92" s="22"/>
    </row>
    <row r="93" spans="1:18" ht="12" customHeight="1" thickBot="1">
      <c r="A93" s="21"/>
      <c r="B93" s="21"/>
      <c r="C93" s="93"/>
      <c r="D93" s="345"/>
      <c r="E93" s="346"/>
      <c r="F93" s="346"/>
      <c r="G93" s="346"/>
      <c r="H93" s="347"/>
      <c r="I93" s="81">
        <v>0</v>
      </c>
      <c r="J93" s="67">
        <v>0</v>
      </c>
      <c r="K93" s="68">
        <v>0</v>
      </c>
      <c r="L93" s="68">
        <v>0</v>
      </c>
      <c r="M93" s="69">
        <v>0</v>
      </c>
      <c r="N93" s="92">
        <f>(N91+M91+M93)-(I91+J91+K91+L91+I93+J93+K93+L93)</f>
        <v>35</v>
      </c>
      <c r="O93" s="22"/>
      <c r="P93" s="22"/>
      <c r="Q93" s="22"/>
      <c r="R93" s="22"/>
    </row>
    <row r="94" spans="1:18" ht="12" customHeight="1" thickBot="1">
      <c r="A94" s="21"/>
      <c r="B94" s="21"/>
      <c r="C94" s="93"/>
      <c r="D94" s="345"/>
      <c r="E94" s="346"/>
      <c r="F94" s="346"/>
      <c r="G94" s="346"/>
      <c r="H94" s="347"/>
      <c r="I94" s="70"/>
      <c r="J94" s="70"/>
      <c r="K94" s="70"/>
      <c r="L94" s="70"/>
      <c r="M94" s="70"/>
      <c r="N94" s="71"/>
      <c r="O94" s="22"/>
      <c r="P94" s="22"/>
      <c r="Q94" s="22"/>
      <c r="R94" s="22"/>
    </row>
    <row r="95" spans="1:18" ht="12" customHeight="1" thickBot="1">
      <c r="A95" s="21"/>
      <c r="B95" s="21"/>
      <c r="C95" s="93"/>
      <c r="D95" s="345"/>
      <c r="E95" s="346"/>
      <c r="F95" s="346"/>
      <c r="G95" s="346"/>
      <c r="H95" s="347"/>
      <c r="I95" s="82"/>
      <c r="J95" s="72"/>
      <c r="K95" s="160" t="s">
        <v>47</v>
      </c>
      <c r="L95" s="160"/>
      <c r="M95" s="73"/>
      <c r="N95" s="74"/>
      <c r="O95" s="22"/>
      <c r="P95" s="22"/>
      <c r="Q95" s="22"/>
      <c r="R95" s="22"/>
    </row>
    <row r="96" spans="1:18" ht="12" customHeight="1" thickBot="1">
      <c r="A96" s="21"/>
      <c r="B96" s="21"/>
      <c r="C96" s="93"/>
      <c r="D96" s="345"/>
      <c r="E96" s="346"/>
      <c r="F96" s="346"/>
      <c r="G96" s="346"/>
      <c r="H96" s="347"/>
      <c r="I96" s="83"/>
      <c r="J96" s="75"/>
      <c r="K96" s="161" t="s">
        <v>48</v>
      </c>
      <c r="L96" s="161"/>
      <c r="M96" s="76"/>
      <c r="N96" s="77"/>
      <c r="O96" s="22"/>
      <c r="P96" s="22"/>
      <c r="Q96" s="22"/>
      <c r="R96" s="22"/>
    </row>
    <row r="97" spans="1:18" ht="12" customHeight="1" thickBot="1">
      <c r="A97" s="21"/>
      <c r="B97" s="21"/>
      <c r="C97" s="93"/>
      <c r="D97" s="345"/>
      <c r="E97" s="346"/>
      <c r="F97" s="346"/>
      <c r="G97" s="346"/>
      <c r="H97" s="347"/>
      <c r="I97" s="21"/>
      <c r="J97" s="21"/>
      <c r="K97" s="21"/>
      <c r="L97" s="21"/>
      <c r="M97" s="21"/>
      <c r="N97" s="21"/>
      <c r="O97" s="22"/>
      <c r="P97" s="22"/>
      <c r="Q97" s="22"/>
      <c r="R97" s="22"/>
    </row>
    <row r="98" spans="1:18" ht="12" customHeight="1" thickBot="1">
      <c r="A98" s="21"/>
      <c r="B98" s="21"/>
      <c r="C98" s="93"/>
      <c r="D98" s="345"/>
      <c r="E98" s="346"/>
      <c r="F98" s="346"/>
      <c r="G98" s="346"/>
      <c r="H98" s="347"/>
      <c r="I98" s="21"/>
      <c r="J98" s="21"/>
      <c r="K98" s="21"/>
      <c r="L98" s="21"/>
      <c r="M98" s="21"/>
      <c r="N98" s="21"/>
      <c r="O98" s="22"/>
      <c r="P98" s="22"/>
      <c r="Q98" s="22"/>
      <c r="R98" s="22"/>
    </row>
    <row r="99" spans="1:18" ht="12" customHeight="1" thickBot="1">
      <c r="A99" s="21"/>
      <c r="B99" s="21"/>
      <c r="C99" s="93"/>
      <c r="D99" s="345"/>
      <c r="E99" s="346"/>
      <c r="F99" s="346"/>
      <c r="G99" s="346"/>
      <c r="H99" s="347"/>
      <c r="I99" s="21"/>
      <c r="J99" s="21"/>
      <c r="K99" s="21"/>
      <c r="L99" s="21"/>
      <c r="M99" s="21"/>
      <c r="N99" s="21"/>
      <c r="O99" s="22"/>
      <c r="P99" s="22"/>
      <c r="Q99" s="22"/>
      <c r="R99" s="22"/>
    </row>
    <row r="100" spans="1:18" ht="12" customHeight="1" thickBot="1">
      <c r="A100" s="21"/>
      <c r="B100" s="21"/>
      <c r="C100" s="93"/>
      <c r="D100" s="348"/>
      <c r="E100" s="349"/>
      <c r="F100" s="349"/>
      <c r="G100" s="349"/>
      <c r="H100" s="350"/>
      <c r="I100" s="21"/>
      <c r="J100" s="21"/>
      <c r="K100" s="21"/>
      <c r="L100" s="21"/>
      <c r="M100" s="21"/>
      <c r="N100" s="21"/>
      <c r="O100" s="22"/>
      <c r="P100" s="22"/>
      <c r="Q100" s="22"/>
      <c r="R100" s="22"/>
    </row>
    <row r="101" spans="1:18" ht="12" customHeight="1" thickBot="1">
      <c r="A101" s="21"/>
      <c r="B101" s="21"/>
      <c r="C101" s="21"/>
      <c r="D101" s="21"/>
      <c r="E101" s="21"/>
      <c r="F101" s="21"/>
      <c r="G101" s="21"/>
      <c r="H101" s="21"/>
      <c r="I101" s="21"/>
      <c r="J101" s="21"/>
      <c r="K101" s="21"/>
      <c r="L101" s="21"/>
      <c r="M101" s="21"/>
      <c r="N101" s="21"/>
      <c r="O101" s="22"/>
      <c r="P101" s="22"/>
      <c r="Q101" s="22"/>
      <c r="R101" s="22"/>
    </row>
    <row r="102" spans="1:18" ht="12" customHeight="1" thickBot="1">
      <c r="A102" s="21"/>
      <c r="B102" s="21"/>
      <c r="C102" s="151" t="s">
        <v>7</v>
      </c>
      <c r="D102" s="152"/>
      <c r="E102" s="152"/>
      <c r="F102" s="152"/>
      <c r="G102" s="152"/>
      <c r="H102" s="153"/>
      <c r="I102" s="151" t="s">
        <v>177</v>
      </c>
      <c r="J102" s="152"/>
      <c r="K102" s="152"/>
      <c r="L102" s="152"/>
      <c r="M102" s="152"/>
      <c r="N102" s="153"/>
      <c r="O102" s="22"/>
      <c r="P102" s="22"/>
      <c r="Q102" s="22"/>
      <c r="R102" s="22"/>
    </row>
    <row r="103" spans="1:18" ht="12" customHeight="1">
      <c r="A103" s="21"/>
      <c r="B103" s="21"/>
      <c r="C103" s="224" t="s">
        <v>11</v>
      </c>
      <c r="D103" s="224"/>
      <c r="E103" s="351"/>
      <c r="F103" s="352"/>
      <c r="G103" s="352"/>
      <c r="H103" s="353"/>
      <c r="I103" s="127" t="s">
        <v>11</v>
      </c>
      <c r="J103" s="127"/>
      <c r="K103" s="351"/>
      <c r="L103" s="352"/>
      <c r="M103" s="352"/>
      <c r="N103" s="353"/>
      <c r="O103" s="22"/>
      <c r="P103" s="22"/>
      <c r="Q103" s="22"/>
      <c r="R103" s="22"/>
    </row>
    <row r="104" spans="1:18" ht="12" customHeight="1">
      <c r="A104" s="21"/>
      <c r="B104" s="21"/>
      <c r="C104" s="224" t="s">
        <v>11</v>
      </c>
      <c r="D104" s="224"/>
      <c r="E104" s="339"/>
      <c r="F104" s="340"/>
      <c r="G104" s="340"/>
      <c r="H104" s="341"/>
      <c r="I104" s="127" t="s">
        <v>11</v>
      </c>
      <c r="J104" s="127"/>
      <c r="K104" s="339"/>
      <c r="L104" s="340"/>
      <c r="M104" s="340"/>
      <c r="N104" s="341"/>
      <c r="O104" s="22"/>
      <c r="P104" s="22"/>
      <c r="Q104" s="22"/>
      <c r="R104" s="22"/>
    </row>
    <row r="105" spans="1:18" ht="12" customHeight="1">
      <c r="A105" s="21"/>
      <c r="B105" s="21"/>
      <c r="C105" s="224" t="s">
        <v>11</v>
      </c>
      <c r="D105" s="224"/>
      <c r="E105" s="339"/>
      <c r="F105" s="340"/>
      <c r="G105" s="340"/>
      <c r="H105" s="341"/>
      <c r="I105" s="127" t="s">
        <v>11</v>
      </c>
      <c r="J105" s="127"/>
      <c r="K105" s="339"/>
      <c r="L105" s="340"/>
      <c r="M105" s="340"/>
      <c r="N105" s="341"/>
      <c r="O105" s="22"/>
      <c r="P105" s="22"/>
      <c r="Q105" s="22"/>
      <c r="R105" s="22"/>
    </row>
    <row r="106" spans="1:18" ht="12" customHeight="1">
      <c r="A106" s="21"/>
      <c r="B106" s="21"/>
      <c r="C106" s="224" t="s">
        <v>11</v>
      </c>
      <c r="D106" s="224"/>
      <c r="E106" s="339"/>
      <c r="F106" s="340"/>
      <c r="G106" s="340"/>
      <c r="H106" s="341"/>
      <c r="I106" s="127" t="s">
        <v>11</v>
      </c>
      <c r="J106" s="127"/>
      <c r="K106" s="339"/>
      <c r="L106" s="340"/>
      <c r="M106" s="340"/>
      <c r="N106" s="341"/>
      <c r="O106" s="22"/>
      <c r="P106" s="22"/>
      <c r="Q106" s="22"/>
      <c r="R106" s="22"/>
    </row>
    <row r="107" spans="1:18" ht="12" customHeight="1">
      <c r="A107" s="21"/>
      <c r="B107" s="21"/>
      <c r="C107" s="224" t="s">
        <v>11</v>
      </c>
      <c r="D107" s="224"/>
      <c r="E107" s="339"/>
      <c r="F107" s="340"/>
      <c r="G107" s="340"/>
      <c r="H107" s="341"/>
      <c r="I107" s="127" t="s">
        <v>11</v>
      </c>
      <c r="J107" s="127"/>
      <c r="K107" s="339"/>
      <c r="L107" s="340"/>
      <c r="M107" s="340"/>
      <c r="N107" s="341"/>
      <c r="O107" s="22"/>
      <c r="P107" s="22"/>
      <c r="Q107" s="22"/>
      <c r="R107" s="22"/>
    </row>
    <row r="108" spans="1:18" ht="12" customHeight="1">
      <c r="A108" s="21"/>
      <c r="B108" s="21"/>
      <c r="C108" s="21"/>
      <c r="D108" s="21"/>
      <c r="E108" s="21"/>
      <c r="F108" s="21"/>
      <c r="G108" s="21"/>
      <c r="H108" s="21"/>
      <c r="I108" s="21"/>
      <c r="J108" s="21"/>
      <c r="K108" s="21"/>
      <c r="L108" s="21"/>
      <c r="M108" s="21"/>
      <c r="N108" s="21"/>
      <c r="O108" s="22"/>
      <c r="P108" s="22"/>
      <c r="Q108" s="22"/>
      <c r="R108" s="22"/>
    </row>
    <row r="109" spans="2:18" ht="12" customHeight="1">
      <c r="B109" s="38"/>
      <c r="O109" s="22"/>
      <c r="P109" s="22"/>
      <c r="Q109" s="22"/>
      <c r="R109" s="22"/>
    </row>
    <row r="110" spans="15:18" ht="12" customHeight="1">
      <c r="O110" s="22"/>
      <c r="P110" s="22"/>
      <c r="Q110" s="22"/>
      <c r="R110" s="22"/>
    </row>
    <row r="111" spans="15:18" ht="12" customHeight="1">
      <c r="O111" s="22"/>
      <c r="P111" s="22"/>
      <c r="Q111" s="22"/>
      <c r="R111" s="22"/>
    </row>
    <row r="112" spans="15:18" ht="12" customHeight="1">
      <c r="O112" s="22"/>
      <c r="P112" s="22"/>
      <c r="Q112" s="22"/>
      <c r="R112" s="22"/>
    </row>
    <row r="113" spans="15:18" ht="12" customHeight="1">
      <c r="O113" s="22"/>
      <c r="P113" s="22"/>
      <c r="Q113" s="22"/>
      <c r="R113" s="22"/>
    </row>
    <row r="114" spans="15:18" ht="12" customHeight="1">
      <c r="O114" s="22"/>
      <c r="P114" s="22"/>
      <c r="Q114" s="22"/>
      <c r="R114" s="22"/>
    </row>
    <row r="141" spans="2:18" ht="12.75" customHeight="1">
      <c r="B141" s="22"/>
      <c r="C141" s="22"/>
      <c r="D141" s="43"/>
      <c r="E141" s="22"/>
      <c r="F141" s="22"/>
      <c r="G141" s="22"/>
      <c r="H141" s="22"/>
      <c r="I141" s="22"/>
      <c r="J141" s="22"/>
      <c r="K141" s="22"/>
      <c r="L141" s="22"/>
      <c r="M141" s="22"/>
      <c r="N141" s="22"/>
      <c r="O141" s="22"/>
      <c r="P141" s="22"/>
      <c r="Q141" s="22"/>
      <c r="R141" s="22"/>
    </row>
    <row r="142" spans="2:18" ht="12.75" customHeight="1">
      <c r="B142" s="22"/>
      <c r="C142" s="22"/>
      <c r="D142" s="43"/>
      <c r="E142" s="22"/>
      <c r="F142" s="22"/>
      <c r="G142" s="22"/>
      <c r="H142" s="22"/>
      <c r="I142" s="22"/>
      <c r="J142" s="22"/>
      <c r="K142" s="22"/>
      <c r="L142" s="22"/>
      <c r="M142" s="22"/>
      <c r="N142" s="22"/>
      <c r="O142" s="22"/>
      <c r="P142" s="22"/>
      <c r="Q142" s="22"/>
      <c r="R142" s="22"/>
    </row>
    <row r="143" spans="2:18" ht="12.75" customHeight="1">
      <c r="B143" s="22"/>
      <c r="C143" s="22"/>
      <c r="D143" s="43"/>
      <c r="E143" s="22"/>
      <c r="F143" s="22"/>
      <c r="G143" s="22"/>
      <c r="H143" s="22"/>
      <c r="I143" s="22"/>
      <c r="J143" s="22"/>
      <c r="K143" s="22"/>
      <c r="L143" s="22"/>
      <c r="M143" s="22"/>
      <c r="N143" s="22"/>
      <c r="O143" s="22"/>
      <c r="P143" s="22"/>
      <c r="Q143" s="22"/>
      <c r="R143" s="22"/>
    </row>
  </sheetData>
  <sheetProtection/>
  <mergeCells count="243">
    <mergeCell ref="C107:D107"/>
    <mergeCell ref="E107:H107"/>
    <mergeCell ref="I107:J107"/>
    <mergeCell ref="K107:N107"/>
    <mergeCell ref="I89:N89"/>
    <mergeCell ref="K95:L95"/>
    <mergeCell ref="K96:L96"/>
    <mergeCell ref="C105:D105"/>
    <mergeCell ref="E105:H105"/>
    <mergeCell ref="I105:J105"/>
    <mergeCell ref="K105:N105"/>
    <mergeCell ref="C106:D106"/>
    <mergeCell ref="E106:H106"/>
    <mergeCell ref="I106:J106"/>
    <mergeCell ref="K106:N106"/>
    <mergeCell ref="C103:D103"/>
    <mergeCell ref="E103:H103"/>
    <mergeCell ref="I103:J103"/>
    <mergeCell ref="K103:N103"/>
    <mergeCell ref="C104:D104"/>
    <mergeCell ref="E104:H104"/>
    <mergeCell ref="I104:J104"/>
    <mergeCell ref="K104:N104"/>
    <mergeCell ref="C90:C100"/>
    <mergeCell ref="D90:H100"/>
    <mergeCell ref="C102:H102"/>
    <mergeCell ref="I102:N102"/>
    <mergeCell ref="C86:C88"/>
    <mergeCell ref="D86:E86"/>
    <mergeCell ref="H86:I86"/>
    <mergeCell ref="D87:E88"/>
    <mergeCell ref="F87:F88"/>
    <mergeCell ref="G87:G88"/>
    <mergeCell ref="H87:I88"/>
    <mergeCell ref="C83:C84"/>
    <mergeCell ref="D83:E84"/>
    <mergeCell ref="F83:G84"/>
    <mergeCell ref="H83:I84"/>
    <mergeCell ref="J83:K84"/>
    <mergeCell ref="L83:M84"/>
    <mergeCell ref="C80:C81"/>
    <mergeCell ref="D80:E81"/>
    <mergeCell ref="F80:G81"/>
    <mergeCell ref="H80:I81"/>
    <mergeCell ref="J80:K81"/>
    <mergeCell ref="L80:M81"/>
    <mergeCell ref="D77:D78"/>
    <mergeCell ref="E77:F78"/>
    <mergeCell ref="G77:G78"/>
    <mergeCell ref="H77:H78"/>
    <mergeCell ref="I77:I78"/>
    <mergeCell ref="J77:M78"/>
    <mergeCell ref="D75:D76"/>
    <mergeCell ref="E75:F76"/>
    <mergeCell ref="G75:G76"/>
    <mergeCell ref="H75:H76"/>
    <mergeCell ref="I75:I76"/>
    <mergeCell ref="J75:M76"/>
    <mergeCell ref="D73:D74"/>
    <mergeCell ref="E73:F74"/>
    <mergeCell ref="G73:G74"/>
    <mergeCell ref="H73:H74"/>
    <mergeCell ref="I73:I74"/>
    <mergeCell ref="J73:M74"/>
    <mergeCell ref="D71:D72"/>
    <mergeCell ref="E71:F72"/>
    <mergeCell ref="G71:G72"/>
    <mergeCell ref="H71:H72"/>
    <mergeCell ref="I71:I72"/>
    <mergeCell ref="J71:M72"/>
    <mergeCell ref="D69:D70"/>
    <mergeCell ref="E69:F70"/>
    <mergeCell ref="G69:G70"/>
    <mergeCell ref="H69:H70"/>
    <mergeCell ref="I69:I70"/>
    <mergeCell ref="J69:M70"/>
    <mergeCell ref="D67:D68"/>
    <mergeCell ref="E67:F68"/>
    <mergeCell ref="G67:G68"/>
    <mergeCell ref="H67:H68"/>
    <mergeCell ref="I67:I68"/>
    <mergeCell ref="J67:M68"/>
    <mergeCell ref="I63:I64"/>
    <mergeCell ref="J63:M64"/>
    <mergeCell ref="D65:D66"/>
    <mergeCell ref="E65:F66"/>
    <mergeCell ref="G65:G66"/>
    <mergeCell ref="H65:H66"/>
    <mergeCell ref="I65:I66"/>
    <mergeCell ref="J65:M66"/>
    <mergeCell ref="D59:D60"/>
    <mergeCell ref="E59:F60"/>
    <mergeCell ref="D63:D64"/>
    <mergeCell ref="E63:F64"/>
    <mergeCell ref="G63:G64"/>
    <mergeCell ref="H63:H64"/>
    <mergeCell ref="D61:D62"/>
    <mergeCell ref="E61:F62"/>
    <mergeCell ref="G61:G62"/>
    <mergeCell ref="H61:H62"/>
    <mergeCell ref="I61:I62"/>
    <mergeCell ref="J61:M62"/>
    <mergeCell ref="G59:G60"/>
    <mergeCell ref="H59:H60"/>
    <mergeCell ref="I59:I60"/>
    <mergeCell ref="J59:M60"/>
    <mergeCell ref="I52:I53"/>
    <mergeCell ref="J52:J53"/>
    <mergeCell ref="K52:K53"/>
    <mergeCell ref="L52:L53"/>
    <mergeCell ref="M52:M53"/>
    <mergeCell ref="H52:H53"/>
    <mergeCell ref="C54:C78"/>
    <mergeCell ref="E54:F54"/>
    <mergeCell ref="J54:M54"/>
    <mergeCell ref="D55:D56"/>
    <mergeCell ref="E55:F56"/>
    <mergeCell ref="C52:C53"/>
    <mergeCell ref="D52:D53"/>
    <mergeCell ref="E52:E53"/>
    <mergeCell ref="F52:F53"/>
    <mergeCell ref="G52:G53"/>
    <mergeCell ref="G55:G56"/>
    <mergeCell ref="H55:H56"/>
    <mergeCell ref="I55:I56"/>
    <mergeCell ref="J55:M56"/>
    <mergeCell ref="D57:D58"/>
    <mergeCell ref="E57:F58"/>
    <mergeCell ref="G57:G58"/>
    <mergeCell ref="H57:H58"/>
    <mergeCell ref="I57:I58"/>
    <mergeCell ref="J57:M58"/>
    <mergeCell ref="C46:C47"/>
    <mergeCell ref="D46:D47"/>
    <mergeCell ref="E46:E47"/>
    <mergeCell ref="F46:F47"/>
    <mergeCell ref="G46:G47"/>
    <mergeCell ref="C50:C51"/>
    <mergeCell ref="D50:D51"/>
    <mergeCell ref="E50:E51"/>
    <mergeCell ref="F50:G51"/>
    <mergeCell ref="J45:J46"/>
    <mergeCell ref="K45:K46"/>
    <mergeCell ref="L45:L46"/>
    <mergeCell ref="M45:M46"/>
    <mergeCell ref="G41:G42"/>
    <mergeCell ref="J41:J42"/>
    <mergeCell ref="K41:K42"/>
    <mergeCell ref="L41:L42"/>
    <mergeCell ref="M41:M42"/>
    <mergeCell ref="G43:G44"/>
    <mergeCell ref="F37:F38"/>
    <mergeCell ref="J43:J44"/>
    <mergeCell ref="K43:K44"/>
    <mergeCell ref="G33:G34"/>
    <mergeCell ref="J33:J34"/>
    <mergeCell ref="K33:K34"/>
    <mergeCell ref="G37:G38"/>
    <mergeCell ref="J37:J38"/>
    <mergeCell ref="K37:K38"/>
    <mergeCell ref="F39:F40"/>
    <mergeCell ref="G39:G40"/>
    <mergeCell ref="J39:J40"/>
    <mergeCell ref="K39:K40"/>
    <mergeCell ref="L39:L40"/>
    <mergeCell ref="M39:M40"/>
    <mergeCell ref="M43:M44"/>
    <mergeCell ref="M33:M34"/>
    <mergeCell ref="J35:J36"/>
    <mergeCell ref="K35:K36"/>
    <mergeCell ref="L35:L36"/>
    <mergeCell ref="M35:M36"/>
    <mergeCell ref="M37:M38"/>
    <mergeCell ref="L37:L38"/>
    <mergeCell ref="L43:L44"/>
    <mergeCell ref="K29:K30"/>
    <mergeCell ref="L29:L30"/>
    <mergeCell ref="M29:M30"/>
    <mergeCell ref="M31:M32"/>
    <mergeCell ref="D31:D32"/>
    <mergeCell ref="E31:E32"/>
    <mergeCell ref="F31:F32"/>
    <mergeCell ref="G31:G32"/>
    <mergeCell ref="J31:J32"/>
    <mergeCell ref="K31:K32"/>
    <mergeCell ref="L31:L32"/>
    <mergeCell ref="I28:I46"/>
    <mergeCell ref="D29:D30"/>
    <mergeCell ref="E29:E30"/>
    <mergeCell ref="F29:F30"/>
    <mergeCell ref="G29:G30"/>
    <mergeCell ref="J29:J30"/>
    <mergeCell ref="D35:D36"/>
    <mergeCell ref="E35:E36"/>
    <mergeCell ref="F35:F36"/>
    <mergeCell ref="G35:G36"/>
    <mergeCell ref="D33:D34"/>
    <mergeCell ref="E33:E34"/>
    <mergeCell ref="F33:F34"/>
    <mergeCell ref="L33:L34"/>
    <mergeCell ref="D43:D44"/>
    <mergeCell ref="E43:E44"/>
    <mergeCell ref="F43:F44"/>
    <mergeCell ref="D39:D40"/>
    <mergeCell ref="E39:E40"/>
    <mergeCell ref="C5:C12"/>
    <mergeCell ref="D5:D6"/>
    <mergeCell ref="E5:F6"/>
    <mergeCell ref="E23:E24"/>
    <mergeCell ref="F23:F24"/>
    <mergeCell ref="D25:D26"/>
    <mergeCell ref="E25:E26"/>
    <mergeCell ref="F25:F26"/>
    <mergeCell ref="E19:E20"/>
    <mergeCell ref="D21:D22"/>
    <mergeCell ref="C28:C44"/>
    <mergeCell ref="D41:D42"/>
    <mergeCell ref="E41:E42"/>
    <mergeCell ref="F41:F42"/>
    <mergeCell ref="C14:C26"/>
    <mergeCell ref="D15:D16"/>
    <mergeCell ref="E15:E16"/>
    <mergeCell ref="D17:D18"/>
    <mergeCell ref="E17:E18"/>
    <mergeCell ref="D19:D20"/>
    <mergeCell ref="E21:E22"/>
    <mergeCell ref="D23:D24"/>
    <mergeCell ref="D37:D38"/>
    <mergeCell ref="E37:E38"/>
    <mergeCell ref="L5:L26"/>
    <mergeCell ref="M5:Q26"/>
    <mergeCell ref="D7:D8"/>
    <mergeCell ref="E7:I8"/>
    <mergeCell ref="D9:D10"/>
    <mergeCell ref="E9:E10"/>
    <mergeCell ref="F9:F10"/>
    <mergeCell ref="G9:G10"/>
    <mergeCell ref="H9:H10"/>
    <mergeCell ref="I9:I10"/>
    <mergeCell ref="D11:D12"/>
    <mergeCell ref="E11:F12"/>
    <mergeCell ref="G11:G12"/>
    <mergeCell ref="H11:I12"/>
  </mergeCells>
  <dataValidations count="2">
    <dataValidation type="list" allowBlank="1" showInputMessage="1" showErrorMessage="1" sqref="E9:E10">
      <formula1>"1,2,3,4,5,6,7,8,9,10"</formula1>
    </dataValidation>
    <dataValidation type="list" operator="equal" allowBlank="1" sqref="D50">
      <formula1>"　,純派,双派,雑派"</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2017-02-24T12:09:36Z</dcterms:created>
  <dcterms:modified xsi:type="dcterms:W3CDTF">2019-11-04T02:12:05Z</dcterms:modified>
  <cp:category/>
  <cp:version/>
  <cp:contentType/>
  <cp:contentStatus/>
</cp:coreProperties>
</file>