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475" windowHeight="3420"/>
  </bookViews>
  <sheets>
    <sheet name="91010103" sheetId="1" r:id="rId1"/>
  </sheets>
  <definedNames>
    <definedName name="_xlnm.Print_Titles" localSheetId="0">'91010103'!$1:$3</definedName>
  </definedNames>
  <calcPr calcId="145621"/>
</workbook>
</file>

<file path=xl/calcChain.xml><?xml version="1.0" encoding="utf-8"?>
<calcChain xmlns="http://schemas.openxmlformats.org/spreadsheetml/2006/main">
  <c r="A29" i="1" l="1"/>
  <c r="A19" i="1"/>
  <c r="A11" i="1"/>
  <c r="A4" i="1"/>
  <c r="J34" i="1"/>
  <c r="J33" i="1"/>
  <c r="J32" i="1"/>
  <c r="J28" i="1"/>
  <c r="J18" i="1"/>
  <c r="J10" i="1"/>
  <c r="J31" i="1"/>
  <c r="G31" i="1"/>
  <c r="J30" i="1"/>
  <c r="G30" i="1"/>
  <c r="J27" i="1"/>
  <c r="G27" i="1"/>
  <c r="J26" i="1"/>
  <c r="G26" i="1"/>
  <c r="J25" i="1"/>
  <c r="G25" i="1"/>
  <c r="J24" i="1"/>
  <c r="G24" i="1"/>
  <c r="J23" i="1"/>
  <c r="G23" i="1"/>
  <c r="J22" i="1"/>
  <c r="G22" i="1"/>
  <c r="J21" i="1"/>
  <c r="G21" i="1"/>
  <c r="J20" i="1"/>
  <c r="G20" i="1"/>
  <c r="J17" i="1"/>
  <c r="G17" i="1"/>
  <c r="J16" i="1"/>
  <c r="G16" i="1"/>
  <c r="J15" i="1"/>
  <c r="G15" i="1"/>
  <c r="J14" i="1"/>
  <c r="G14" i="1"/>
  <c r="J13" i="1"/>
  <c r="G13" i="1"/>
  <c r="J12" i="1"/>
  <c r="G12" i="1"/>
  <c r="J9" i="1"/>
  <c r="G9" i="1"/>
  <c r="J8" i="1"/>
  <c r="G8" i="1"/>
  <c r="J7" i="1"/>
  <c r="G7" i="1"/>
  <c r="J6" i="1"/>
  <c r="G6" i="1"/>
  <c r="J5" i="1"/>
  <c r="G5" i="1"/>
</calcChain>
</file>

<file path=xl/sharedStrings.xml><?xml version="1.0" encoding="utf-8"?>
<sst xmlns="http://schemas.openxmlformats.org/spreadsheetml/2006/main" count="65" uniqueCount="52">
  <si>
    <t>رديف</t>
  </si>
  <si>
    <t>كد عامل</t>
  </si>
  <si>
    <t>شرح</t>
  </si>
  <si>
    <t>واحد</t>
  </si>
  <si>
    <t>مقياس</t>
  </si>
  <si>
    <t>مقدار</t>
  </si>
  <si>
    <t>مقياس/مقدار</t>
  </si>
  <si>
    <t>ضريب</t>
  </si>
  <si>
    <t>بهاي واحد</t>
  </si>
  <si>
    <t>بهاي كل</t>
  </si>
  <si>
    <t>سرکارگر</t>
  </si>
  <si>
    <t>نفر-ساعت</t>
  </si>
  <si>
    <t xml:space="preserve">کارگر ساده </t>
  </si>
  <si>
    <t>عایقکار و آسفالت کار درجه یک</t>
  </si>
  <si>
    <t>عایقکار و آسفالت کار درجه دو</t>
  </si>
  <si>
    <t>کمک عایقکار و  آسفالت کار</t>
  </si>
  <si>
    <t>کامیون به ظرفیت حدود 7 تن با راننده</t>
  </si>
  <si>
    <t>دستگاه-ساعت</t>
  </si>
  <si>
    <t>کامیون کمپرسی به ظرفیت حدود 10 تن با راننده</t>
  </si>
  <si>
    <t>لودرچرخ لاستیکی به قدرت حدود150  اسب بخار باراننده</t>
  </si>
  <si>
    <t>غلطک دستی موتوردار</t>
  </si>
  <si>
    <t>بیل</t>
  </si>
  <si>
    <t>عدد</t>
  </si>
  <si>
    <t>فرگون</t>
  </si>
  <si>
    <t>دستگاه</t>
  </si>
  <si>
    <t>آب لوله کشی شهری</t>
  </si>
  <si>
    <t>مترمکعب</t>
  </si>
  <si>
    <t>آب چاه وقنات</t>
  </si>
  <si>
    <t>مصالح زیراساس تهیه شده ازمصالح رودخانه ای بادانه بندی صفرتا50  میلیمتر</t>
  </si>
  <si>
    <t>مصالح اساس باشکستگی 50 درصد  تهیه شده ازمصالح رودخانه ای با  دانه بندی صفرتا 37/5 میلیمتر</t>
  </si>
  <si>
    <t>آسفالت قشر رویه (توپکا) با سنگ شکسته از مصالح رودخانه ای با دانه بندی صفر تا 19 میلیمتر</t>
  </si>
  <si>
    <t>تن</t>
  </si>
  <si>
    <t>آسفالت قشر آستر (بیندر) با سنگ  شکسته از مصالح رودخانه ای با دانه بندی صفر تا 25 میلیمتر</t>
  </si>
  <si>
    <t>قیرام سی 2</t>
  </si>
  <si>
    <t>کیلوگرم</t>
  </si>
  <si>
    <t>گازوییل</t>
  </si>
  <si>
    <t>لیتر</t>
  </si>
  <si>
    <t>حمل قیر مظروف</t>
  </si>
  <si>
    <t>حمل مواد سوختی گازوییل، نفت و بنزین</t>
  </si>
  <si>
    <t>جمع نيروي انساني</t>
  </si>
  <si>
    <t>جمع ماشين آلات و ابزار</t>
  </si>
  <si>
    <t>جمع مصالح</t>
  </si>
  <si>
    <t>جمع حمل</t>
  </si>
  <si>
    <t>جمع واحد کار (آناليز):</t>
  </si>
  <si>
    <t>جمع واحد کار (فهرست بها):</t>
  </si>
  <si>
    <t>مقايسه آناليز نسبت به فهرست بها:</t>
  </si>
  <si>
    <t>www.sharifsoft.com</t>
  </si>
  <si>
    <t>شرح کار : ترمیم و بازسازی نوار حفاری در بزرگراه، سواره رو و معابر، به عمق ۲۰ سانتیمتر شامل :کندن مجدد نوار حفاری به عمق ۲۰ سانتیمتر، آبپاشی و کوبیدن کف ترانشه، تهیه، پخش و کوبیدن قشر اساس به ضخامت ۱۰ سانتیمتر و تراکم  ۹۵ درصد، تهیه و اجرای قشر اندود نفوذی (پریمکت)، تهیه پخش و کوبیدن آسفالت قشر آستر (بیندر)، به ضخامت ۶ سانتیمتر، تهیه و اجرای اندود سطحی (تک کت)، پخش و کوبیدن آسفالت قشر رویه (توپکا)، به ضخامت ۴ سانتیمتر و حمل تمامی خاک های اضافی و مواد زاید، اجرای کارها به طور کامل طبق مشخصات فنی با وسایل دستی یا ماشین آلات مورد نیاز.</t>
  </si>
  <si>
    <t>شماره آيتم : 91010103</t>
  </si>
  <si>
    <t>واحد : متر مربع</t>
  </si>
  <si>
    <t>فصل 01(فصل یکم)</t>
  </si>
  <si>
    <t>فهرست بهاي تعمیر نوار حفاری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</si>
</sst>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5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u/>
      <sz val="11"/>
      <color theme="10"/>
      <name val="Arial"/>
      <family val="2"/>
      <charset val="178"/>
      <scheme val="minor"/>
    </font>
    <font>
      <sz val="11"/>
      <color theme="10"/>
      <name val="Arial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0" fontId="1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 wrapText="1"/>
    </xf>
    <xf numFmtId="165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harifsof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rightToLeft="1" tabSelected="1" view="pageBreakPreview" zoomScaleNormal="100" zoomScaleSheetLayoutView="100" workbookViewId="0">
      <selection sqref="A1:C2"/>
    </sheetView>
  </sheetViews>
  <sheetFormatPr defaultRowHeight="18" x14ac:dyDescent="0.2"/>
  <cols>
    <col min="1" max="1" width="5.25" style="1" customWidth="1"/>
    <col min="2" max="2" width="7.875" style="1" bestFit="1" customWidth="1"/>
    <col min="3" max="3" width="32.625" style="3" customWidth="1"/>
    <col min="4" max="4" width="9" style="1"/>
    <col min="5" max="5" width="4.875" style="1" bestFit="1" customWidth="1"/>
    <col min="6" max="6" width="7" style="1" bestFit="1" customWidth="1"/>
    <col min="7" max="7" width="8.25" style="2" bestFit="1" customWidth="1"/>
    <col min="8" max="8" width="5.5" style="1" bestFit="1" customWidth="1"/>
    <col min="9" max="10" width="7.75" style="4" bestFit="1" customWidth="1"/>
    <col min="11" max="16384" width="9" style="1"/>
  </cols>
  <sheetData>
    <row r="1" spans="1:10" x14ac:dyDescent="0.2">
      <c r="A1" s="9" t="s">
        <v>47</v>
      </c>
      <c r="B1" s="9"/>
      <c r="C1" s="9"/>
      <c r="D1" s="10" t="s">
        <v>49</v>
      </c>
      <c r="E1" s="10"/>
      <c r="F1" s="10"/>
      <c r="G1" s="10"/>
      <c r="H1" s="10" t="s">
        <v>48</v>
      </c>
      <c r="I1" s="10"/>
      <c r="J1" s="10"/>
    </row>
    <row r="2" spans="1:10" x14ac:dyDescent="0.2">
      <c r="A2" s="11"/>
      <c r="B2" s="11"/>
      <c r="C2" s="11"/>
      <c r="D2" s="12" t="s">
        <v>51</v>
      </c>
      <c r="E2" s="12"/>
      <c r="F2" s="12"/>
      <c r="G2" s="12"/>
      <c r="H2" s="12" t="s">
        <v>50</v>
      </c>
      <c r="I2" s="12"/>
      <c r="J2" s="12"/>
    </row>
    <row r="3" spans="1:10" x14ac:dyDescent="0.2">
      <c r="A3" s="13" t="s">
        <v>0</v>
      </c>
      <c r="B3" s="13" t="s">
        <v>1</v>
      </c>
      <c r="C3" s="14" t="s">
        <v>2</v>
      </c>
      <c r="D3" s="13" t="s">
        <v>3</v>
      </c>
      <c r="E3" s="13" t="s">
        <v>4</v>
      </c>
      <c r="F3" s="13" t="s">
        <v>5</v>
      </c>
      <c r="G3" s="15" t="s">
        <v>6</v>
      </c>
      <c r="H3" s="13" t="s">
        <v>7</v>
      </c>
      <c r="I3" s="16" t="s">
        <v>8</v>
      </c>
      <c r="J3" s="16" t="s">
        <v>9</v>
      </c>
    </row>
    <row r="4" spans="1:10" ht="19.5" x14ac:dyDescent="0.2">
      <c r="A4" s="19" t="str">
        <f>"نيروي انساني   (" &amp; ROUND((J10/J33)*100,2) &amp; "%)"</f>
        <v>نيروي انساني   (18.64%)</v>
      </c>
      <c r="B4" s="20"/>
      <c r="C4" s="20"/>
      <c r="D4" s="20"/>
      <c r="E4" s="20"/>
      <c r="F4" s="20"/>
      <c r="G4" s="20"/>
      <c r="H4" s="20"/>
      <c r="I4" s="20"/>
      <c r="J4" s="21"/>
    </row>
    <row r="5" spans="1:10" x14ac:dyDescent="0.2">
      <c r="A5" s="13">
        <v>1</v>
      </c>
      <c r="B5" s="13">
        <v>14010101</v>
      </c>
      <c r="C5" s="17" t="s">
        <v>10</v>
      </c>
      <c r="D5" s="13" t="s">
        <v>11</v>
      </c>
      <c r="E5" s="13">
        <v>1</v>
      </c>
      <c r="F5" s="13">
        <v>1.1000000000000001E-3</v>
      </c>
      <c r="G5" s="15">
        <f>F5/E5</f>
        <v>1.1000000000000001E-3</v>
      </c>
      <c r="H5" s="18">
        <v>1.48</v>
      </c>
      <c r="I5" s="16">
        <v>66075</v>
      </c>
      <c r="J5" s="16">
        <f>I5*H5*G5</f>
        <v>107.57010000000001</v>
      </c>
    </row>
    <row r="6" spans="1:10" x14ac:dyDescent="0.2">
      <c r="A6" s="13">
        <v>2</v>
      </c>
      <c r="B6" s="13">
        <v>14010102</v>
      </c>
      <c r="C6" s="17" t="s">
        <v>12</v>
      </c>
      <c r="D6" s="13" t="s">
        <v>11</v>
      </c>
      <c r="E6" s="13">
        <v>1</v>
      </c>
      <c r="F6" s="13">
        <v>1.4475</v>
      </c>
      <c r="G6" s="15">
        <f>F6/E6</f>
        <v>1.4475</v>
      </c>
      <c r="H6" s="18">
        <v>1.48</v>
      </c>
      <c r="I6" s="16">
        <v>57013</v>
      </c>
      <c r="J6" s="16">
        <f>I6*H6*G6</f>
        <v>122138.94990000001</v>
      </c>
    </row>
    <row r="7" spans="1:10" x14ac:dyDescent="0.2">
      <c r="A7" s="13">
        <v>3</v>
      </c>
      <c r="B7" s="13">
        <v>14130101</v>
      </c>
      <c r="C7" s="17" t="s">
        <v>13</v>
      </c>
      <c r="D7" s="13" t="s">
        <v>11</v>
      </c>
      <c r="E7" s="13">
        <v>1</v>
      </c>
      <c r="F7" s="13">
        <v>0.189</v>
      </c>
      <c r="G7" s="15">
        <f>F7/E7</f>
        <v>0.189</v>
      </c>
      <c r="H7" s="18">
        <v>1.48</v>
      </c>
      <c r="I7" s="16">
        <v>79908</v>
      </c>
      <c r="J7" s="16">
        <f>I7*H7*G7</f>
        <v>22351.865760000001</v>
      </c>
    </row>
    <row r="8" spans="1:10" x14ac:dyDescent="0.2">
      <c r="A8" s="13">
        <v>4</v>
      </c>
      <c r="B8" s="13">
        <v>14130102</v>
      </c>
      <c r="C8" s="17" t="s">
        <v>14</v>
      </c>
      <c r="D8" s="13" t="s">
        <v>11</v>
      </c>
      <c r="E8" s="13">
        <v>1</v>
      </c>
      <c r="F8" s="13">
        <v>0.189</v>
      </c>
      <c r="G8" s="15">
        <f>F8/E8</f>
        <v>0.189</v>
      </c>
      <c r="H8" s="18">
        <v>1.48</v>
      </c>
      <c r="I8" s="16">
        <v>70686</v>
      </c>
      <c r="J8" s="16">
        <f>I8*H8*G8</f>
        <v>19772.287919999999</v>
      </c>
    </row>
    <row r="9" spans="1:10" x14ac:dyDescent="0.2">
      <c r="A9" s="22">
        <v>5</v>
      </c>
      <c r="B9" s="22">
        <v>14130103</v>
      </c>
      <c r="C9" s="23" t="s">
        <v>15</v>
      </c>
      <c r="D9" s="22" t="s">
        <v>11</v>
      </c>
      <c r="E9" s="22">
        <v>1</v>
      </c>
      <c r="F9" s="22">
        <v>0.28000000000000003</v>
      </c>
      <c r="G9" s="24">
        <f>F9/E9</f>
        <v>0.28000000000000003</v>
      </c>
      <c r="H9" s="25">
        <v>1.48</v>
      </c>
      <c r="I9" s="26">
        <v>58839</v>
      </c>
      <c r="J9" s="26">
        <f>I9*H9*G9</f>
        <v>24382.881600000004</v>
      </c>
    </row>
    <row r="10" spans="1:10" ht="19.5" x14ac:dyDescent="0.2">
      <c r="A10" s="27"/>
      <c r="B10" s="28"/>
      <c r="C10" s="29"/>
      <c r="D10" s="28"/>
      <c r="E10" s="28"/>
      <c r="F10" s="28"/>
      <c r="G10" s="30"/>
      <c r="H10" s="31"/>
      <c r="I10" s="32" t="s">
        <v>39</v>
      </c>
      <c r="J10" s="33">
        <f>SUM(J5:J9)</f>
        <v>188753.55528</v>
      </c>
    </row>
    <row r="11" spans="1:10" ht="19.5" x14ac:dyDescent="0.2">
      <c r="A11" s="19" t="str">
        <f>"ماشين آلات و ابزار   (" &amp; ROUND((J18/J33)*100,2) &amp; "%)"</f>
        <v>ماشين آلات و ابزار   (17.79%)</v>
      </c>
      <c r="B11" s="20"/>
      <c r="C11" s="20"/>
      <c r="D11" s="20"/>
      <c r="E11" s="20"/>
      <c r="F11" s="20"/>
      <c r="G11" s="20"/>
      <c r="H11" s="20"/>
      <c r="I11" s="20"/>
      <c r="J11" s="21"/>
    </row>
    <row r="12" spans="1:10" x14ac:dyDescent="0.2">
      <c r="A12" s="13">
        <v>1</v>
      </c>
      <c r="B12" s="13">
        <v>23020103</v>
      </c>
      <c r="C12" s="17" t="s">
        <v>16</v>
      </c>
      <c r="D12" s="13" t="s">
        <v>17</v>
      </c>
      <c r="E12" s="13">
        <v>1</v>
      </c>
      <c r="F12" s="13">
        <v>0.14174999999999999</v>
      </c>
      <c r="G12" s="15">
        <f>F12/E12</f>
        <v>0.14174999999999999</v>
      </c>
      <c r="H12" s="18">
        <v>1.48</v>
      </c>
      <c r="I12" s="16">
        <v>330502</v>
      </c>
      <c r="J12" s="16">
        <f>I12*H12*G12</f>
        <v>69336.014580000003</v>
      </c>
    </row>
    <row r="13" spans="1:10" x14ac:dyDescent="0.2">
      <c r="A13" s="13">
        <v>2</v>
      </c>
      <c r="B13" s="13">
        <v>23020204</v>
      </c>
      <c r="C13" s="17" t="s">
        <v>18</v>
      </c>
      <c r="D13" s="13" t="s">
        <v>17</v>
      </c>
      <c r="E13" s="13">
        <v>1</v>
      </c>
      <c r="F13" s="13">
        <v>8.5999999999999993E-2</v>
      </c>
      <c r="G13" s="15">
        <f>F13/E13</f>
        <v>8.5999999999999993E-2</v>
      </c>
      <c r="H13" s="18">
        <v>1.48</v>
      </c>
      <c r="I13" s="16">
        <v>346680</v>
      </c>
      <c r="J13" s="16">
        <f>I13*H13*G13</f>
        <v>44125.43039999999</v>
      </c>
    </row>
    <row r="14" spans="1:10" ht="36" x14ac:dyDescent="0.2">
      <c r="A14" s="13">
        <v>3</v>
      </c>
      <c r="B14" s="13">
        <v>25010802</v>
      </c>
      <c r="C14" s="17" t="s">
        <v>19</v>
      </c>
      <c r="D14" s="13" t="s">
        <v>17</v>
      </c>
      <c r="E14" s="13">
        <v>1</v>
      </c>
      <c r="F14" s="13">
        <v>7.5999999999999998E-2</v>
      </c>
      <c r="G14" s="15">
        <f>F14/E14</f>
        <v>7.5999999999999998E-2</v>
      </c>
      <c r="H14" s="18">
        <v>1.48</v>
      </c>
      <c r="I14" s="16">
        <v>363562</v>
      </c>
      <c r="J14" s="16">
        <f>I14*H14*G14</f>
        <v>40893.453759999997</v>
      </c>
    </row>
    <row r="15" spans="1:10" x14ac:dyDescent="0.2">
      <c r="A15" s="13">
        <v>4</v>
      </c>
      <c r="B15" s="13">
        <v>25030102</v>
      </c>
      <c r="C15" s="17" t="s">
        <v>20</v>
      </c>
      <c r="D15" s="13" t="s">
        <v>17</v>
      </c>
      <c r="E15" s="13">
        <v>1</v>
      </c>
      <c r="F15" s="13">
        <v>0.24</v>
      </c>
      <c r="G15" s="15">
        <f>F15/E15</f>
        <v>0.24</v>
      </c>
      <c r="H15" s="18">
        <v>1.48</v>
      </c>
      <c r="I15" s="16">
        <v>66657</v>
      </c>
      <c r="J15" s="16">
        <f>I15*H15*G15</f>
        <v>23676.5664</v>
      </c>
    </row>
    <row r="16" spans="1:10" x14ac:dyDescent="0.2">
      <c r="A16" s="13">
        <v>5</v>
      </c>
      <c r="B16" s="13">
        <v>28070101</v>
      </c>
      <c r="C16" s="17" t="s">
        <v>21</v>
      </c>
      <c r="D16" s="13" t="s">
        <v>22</v>
      </c>
      <c r="E16" s="13">
        <v>1</v>
      </c>
      <c r="F16" s="13">
        <v>4.7999999999999996E-3</v>
      </c>
      <c r="G16" s="15">
        <f>F16/E16</f>
        <v>4.7999999999999996E-3</v>
      </c>
      <c r="H16" s="18">
        <v>1.48</v>
      </c>
      <c r="I16" s="16">
        <v>165000</v>
      </c>
      <c r="J16" s="16">
        <f>I16*H16*G16</f>
        <v>1172.1599999999999</v>
      </c>
    </row>
    <row r="17" spans="1:10" x14ac:dyDescent="0.2">
      <c r="A17" s="22">
        <v>6</v>
      </c>
      <c r="B17" s="22">
        <v>28070601</v>
      </c>
      <c r="C17" s="23" t="s">
        <v>23</v>
      </c>
      <c r="D17" s="22" t="s">
        <v>24</v>
      </c>
      <c r="E17" s="22">
        <v>1</v>
      </c>
      <c r="F17" s="22">
        <v>5.9999999999999995E-4</v>
      </c>
      <c r="G17" s="24">
        <f>F17/E17</f>
        <v>5.9999999999999995E-4</v>
      </c>
      <c r="H17" s="25">
        <v>1.48</v>
      </c>
      <c r="I17" s="26">
        <v>1050000</v>
      </c>
      <c r="J17" s="26">
        <f>I17*H17*G17</f>
        <v>932.39999999999986</v>
      </c>
    </row>
    <row r="18" spans="1:10" ht="19.5" x14ac:dyDescent="0.2">
      <c r="A18" s="27"/>
      <c r="B18" s="28"/>
      <c r="C18" s="29"/>
      <c r="D18" s="28"/>
      <c r="E18" s="28"/>
      <c r="F18" s="28"/>
      <c r="G18" s="30"/>
      <c r="H18" s="31"/>
      <c r="I18" s="32" t="s">
        <v>40</v>
      </c>
      <c r="J18" s="33">
        <f>SUM(J12:J17)</f>
        <v>180136.02514000001</v>
      </c>
    </row>
    <row r="19" spans="1:10" ht="19.5" x14ac:dyDescent="0.2">
      <c r="A19" s="19" t="str">
        <f>"مصالح   (" &amp; ROUND((J28/J33)*100,2) &amp; "%)"</f>
        <v>مصالح   (63.48%)</v>
      </c>
      <c r="B19" s="20"/>
      <c r="C19" s="20"/>
      <c r="D19" s="20"/>
      <c r="E19" s="20"/>
      <c r="F19" s="20"/>
      <c r="G19" s="20"/>
      <c r="H19" s="20"/>
      <c r="I19" s="20"/>
      <c r="J19" s="21"/>
    </row>
    <row r="20" spans="1:10" x14ac:dyDescent="0.2">
      <c r="A20" s="13">
        <v>1</v>
      </c>
      <c r="B20" s="13">
        <v>31010101</v>
      </c>
      <c r="C20" s="17" t="s">
        <v>25</v>
      </c>
      <c r="D20" s="13" t="s">
        <v>26</v>
      </c>
      <c r="E20" s="13">
        <v>1</v>
      </c>
      <c r="F20" s="13">
        <v>5.0000000000000001E-3</v>
      </c>
      <c r="G20" s="15">
        <f>F20/E20</f>
        <v>5.0000000000000001E-3</v>
      </c>
      <c r="H20" s="18">
        <v>1.48</v>
      </c>
      <c r="I20" s="16">
        <v>10800</v>
      </c>
      <c r="J20" s="16">
        <f>I20*H20*G20</f>
        <v>79.92</v>
      </c>
    </row>
    <row r="21" spans="1:10" x14ac:dyDescent="0.2">
      <c r="A21" s="13">
        <v>2</v>
      </c>
      <c r="B21" s="13">
        <v>31010301</v>
      </c>
      <c r="C21" s="17" t="s">
        <v>27</v>
      </c>
      <c r="D21" s="13" t="s">
        <v>26</v>
      </c>
      <c r="E21" s="13">
        <v>1</v>
      </c>
      <c r="F21" s="13">
        <v>5.0000000000000001E-3</v>
      </c>
      <c r="G21" s="15">
        <f>F21/E21</f>
        <v>5.0000000000000001E-3</v>
      </c>
      <c r="H21" s="18">
        <v>1.48</v>
      </c>
      <c r="I21" s="16">
        <v>9471</v>
      </c>
      <c r="J21" s="16">
        <f>I21*H21*G21</f>
        <v>70.085400000000007</v>
      </c>
    </row>
    <row r="22" spans="1:10" ht="36" x14ac:dyDescent="0.2">
      <c r="A22" s="13">
        <v>3</v>
      </c>
      <c r="B22" s="13">
        <v>31040101</v>
      </c>
      <c r="C22" s="17" t="s">
        <v>28</v>
      </c>
      <c r="D22" s="13" t="s">
        <v>26</v>
      </c>
      <c r="E22" s="13">
        <v>1</v>
      </c>
      <c r="F22" s="13">
        <v>6.25E-2</v>
      </c>
      <c r="G22" s="15">
        <f>F22/E22</f>
        <v>6.25E-2</v>
      </c>
      <c r="H22" s="18">
        <v>1.48</v>
      </c>
      <c r="I22" s="16">
        <v>104120</v>
      </c>
      <c r="J22" s="16">
        <f>I22*H22*G22</f>
        <v>9631.1</v>
      </c>
    </row>
    <row r="23" spans="1:10" ht="54" x14ac:dyDescent="0.2">
      <c r="A23" s="13">
        <v>4</v>
      </c>
      <c r="B23" s="13">
        <v>31040202</v>
      </c>
      <c r="C23" s="17" t="s">
        <v>29</v>
      </c>
      <c r="D23" s="13" t="s">
        <v>26</v>
      </c>
      <c r="E23" s="13">
        <v>1</v>
      </c>
      <c r="F23" s="13">
        <v>6.25E-2</v>
      </c>
      <c r="G23" s="15">
        <f>F23/E23</f>
        <v>6.25E-2</v>
      </c>
      <c r="H23" s="18">
        <v>1.48</v>
      </c>
      <c r="I23" s="16">
        <v>143000</v>
      </c>
      <c r="J23" s="16">
        <f>I23*H23*G23</f>
        <v>13227.5</v>
      </c>
    </row>
    <row r="24" spans="1:10" ht="36" x14ac:dyDescent="0.2">
      <c r="A24" s="13">
        <v>5</v>
      </c>
      <c r="B24" s="13">
        <v>31170102</v>
      </c>
      <c r="C24" s="17" t="s">
        <v>30</v>
      </c>
      <c r="D24" s="13" t="s">
        <v>31</v>
      </c>
      <c r="E24" s="13">
        <v>1</v>
      </c>
      <c r="F24" s="13">
        <v>0.1007</v>
      </c>
      <c r="G24" s="15">
        <f>F24/E24</f>
        <v>0.1007</v>
      </c>
      <c r="H24" s="18">
        <v>1.45</v>
      </c>
      <c r="I24" s="16">
        <v>1580000</v>
      </c>
      <c r="J24" s="16">
        <f>I24*H24*G24</f>
        <v>230703.69999999998</v>
      </c>
    </row>
    <row r="25" spans="1:10" ht="36" x14ac:dyDescent="0.2">
      <c r="A25" s="13">
        <v>6</v>
      </c>
      <c r="B25" s="13">
        <v>31170202</v>
      </c>
      <c r="C25" s="17" t="s">
        <v>32</v>
      </c>
      <c r="D25" s="13" t="s">
        <v>31</v>
      </c>
      <c r="E25" s="13">
        <v>1</v>
      </c>
      <c r="F25" s="13">
        <v>0.14724999999999999</v>
      </c>
      <c r="G25" s="15">
        <f>F25/E25</f>
        <v>0.14724999999999999</v>
      </c>
      <c r="H25" s="18">
        <v>1.45</v>
      </c>
      <c r="I25" s="16">
        <v>1580000</v>
      </c>
      <c r="J25" s="16">
        <f>I25*H25*G25</f>
        <v>337349.75</v>
      </c>
    </row>
    <row r="26" spans="1:10" x14ac:dyDescent="0.2">
      <c r="A26" s="13">
        <v>7</v>
      </c>
      <c r="B26" s="13">
        <v>31200501</v>
      </c>
      <c r="C26" s="17" t="s">
        <v>33</v>
      </c>
      <c r="D26" s="13" t="s">
        <v>34</v>
      </c>
      <c r="E26" s="13">
        <v>1</v>
      </c>
      <c r="F26" s="13">
        <v>1.8525</v>
      </c>
      <c r="G26" s="15">
        <f>F26/E26</f>
        <v>1.8525</v>
      </c>
      <c r="H26" s="18">
        <v>1.45</v>
      </c>
      <c r="I26" s="16">
        <v>16384</v>
      </c>
      <c r="J26" s="16">
        <f>I26*H26*G26</f>
        <v>44009.472000000002</v>
      </c>
    </row>
    <row r="27" spans="1:10" x14ac:dyDescent="0.2">
      <c r="A27" s="22">
        <v>8</v>
      </c>
      <c r="B27" s="22">
        <v>34010301</v>
      </c>
      <c r="C27" s="23" t="s">
        <v>35</v>
      </c>
      <c r="D27" s="22" t="s">
        <v>36</v>
      </c>
      <c r="E27" s="22">
        <v>1</v>
      </c>
      <c r="F27" s="22">
        <v>1.72</v>
      </c>
      <c r="G27" s="24">
        <f>F27/E27</f>
        <v>1.72</v>
      </c>
      <c r="H27" s="25">
        <v>1.48</v>
      </c>
      <c r="I27" s="26">
        <v>3000</v>
      </c>
      <c r="J27" s="26">
        <f>I27*H27*G27</f>
        <v>7636.8</v>
      </c>
    </row>
    <row r="28" spans="1:10" ht="19.5" x14ac:dyDescent="0.2">
      <c r="A28" s="27"/>
      <c r="B28" s="28"/>
      <c r="C28" s="29"/>
      <c r="D28" s="28"/>
      <c r="E28" s="28"/>
      <c r="F28" s="28"/>
      <c r="G28" s="30"/>
      <c r="H28" s="31"/>
      <c r="I28" s="32" t="s">
        <v>41</v>
      </c>
      <c r="J28" s="33">
        <f>SUM(J20:J27)</f>
        <v>642708.32739999995</v>
      </c>
    </row>
    <row r="29" spans="1:10" ht="19.5" x14ac:dyDescent="0.2">
      <c r="A29" s="19" t="str">
        <f>"حمل   (" &amp; ROUND((J32/J33)*100,2) &amp; "%)"</f>
        <v>حمل   (0.09%)</v>
      </c>
      <c r="B29" s="20"/>
      <c r="C29" s="20"/>
      <c r="D29" s="20"/>
      <c r="E29" s="20"/>
      <c r="F29" s="20"/>
      <c r="G29" s="20"/>
      <c r="H29" s="20"/>
      <c r="I29" s="20"/>
      <c r="J29" s="21"/>
    </row>
    <row r="30" spans="1:10" x14ac:dyDescent="0.2">
      <c r="A30" s="13">
        <v>1</v>
      </c>
      <c r="B30" s="13">
        <v>41080201</v>
      </c>
      <c r="C30" s="17" t="s">
        <v>37</v>
      </c>
      <c r="D30" s="13" t="s">
        <v>34</v>
      </c>
      <c r="E30" s="13">
        <v>1</v>
      </c>
      <c r="F30" s="13">
        <v>1.95</v>
      </c>
      <c r="G30" s="15">
        <f>F30/E30</f>
        <v>1.95</v>
      </c>
      <c r="H30" s="18">
        <v>1.48</v>
      </c>
      <c r="I30" s="16">
        <v>254</v>
      </c>
      <c r="J30" s="16">
        <f>I30*H30*G30</f>
        <v>733.04399999999998</v>
      </c>
    </row>
    <row r="31" spans="1:10" x14ac:dyDescent="0.2">
      <c r="A31" s="22">
        <v>2</v>
      </c>
      <c r="B31" s="22">
        <v>41180101</v>
      </c>
      <c r="C31" s="23" t="s">
        <v>38</v>
      </c>
      <c r="D31" s="22" t="s">
        <v>36</v>
      </c>
      <c r="E31" s="22">
        <v>1</v>
      </c>
      <c r="F31" s="22">
        <v>1.72</v>
      </c>
      <c r="G31" s="24">
        <f>F31/E31</f>
        <v>1.72</v>
      </c>
      <c r="H31" s="25">
        <v>1.48</v>
      </c>
      <c r="I31" s="26">
        <v>72</v>
      </c>
      <c r="J31" s="26">
        <f>I31*H31*G31</f>
        <v>183.28319999999999</v>
      </c>
    </row>
    <row r="32" spans="1:10" ht="19.5" x14ac:dyDescent="0.2">
      <c r="A32" s="34"/>
      <c r="B32" s="35"/>
      <c r="C32" s="36"/>
      <c r="D32" s="35"/>
      <c r="E32" s="35"/>
      <c r="F32" s="35"/>
      <c r="G32" s="37"/>
      <c r="H32" s="38"/>
      <c r="I32" s="39" t="s">
        <v>42</v>
      </c>
      <c r="J32" s="40">
        <f>SUM(J30:J31)</f>
        <v>916.32719999999995</v>
      </c>
    </row>
    <row r="33" spans="3:10" ht="19.5" x14ac:dyDescent="0.2">
      <c r="C33" s="6" t="s">
        <v>44</v>
      </c>
      <c r="D33" s="4">
        <v>1012000</v>
      </c>
      <c r="I33" s="5" t="s">
        <v>43</v>
      </c>
      <c r="J33" s="4">
        <f>J32+J28+J18+J10</f>
        <v>1012514.23502</v>
      </c>
    </row>
    <row r="34" spans="3:10" ht="19.5" x14ac:dyDescent="0.2">
      <c r="C34" s="8" t="s">
        <v>46</v>
      </c>
      <c r="I34" s="5" t="s">
        <v>45</v>
      </c>
      <c r="J34" s="7">
        <f>(J33-D33)/D33</f>
        <v>5.0813737154152365E-4</v>
      </c>
    </row>
  </sheetData>
  <mergeCells count="9">
    <mergeCell ref="A11:J11"/>
    <mergeCell ref="A19:J19"/>
    <mergeCell ref="A29:J29"/>
    <mergeCell ref="A1:C2"/>
    <mergeCell ref="H1:J1"/>
    <mergeCell ref="D1:G1"/>
    <mergeCell ref="H2:J2"/>
    <mergeCell ref="D2:G2"/>
    <mergeCell ref="A4:J4"/>
  </mergeCells>
  <hyperlinks>
    <hyperlink ref="C34" r:id="rId1"/>
  </hyperlinks>
  <printOptions horizontalCentered="1"/>
  <pageMargins left="0.196850393700787" right="0.196850393700787" top="0.511811023622047" bottom="0.511811023622047" header="0.31496062992126" footer="0.31496062992126"/>
  <pageSetup paperSize="9" orientation="portrait" cellComments="atEnd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91010103</vt:lpstr>
      <vt:lpstr>'91010103'!Print_Titles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Arjmandi</dc:creator>
  <cp:lastModifiedBy>Arash Arjmandi</cp:lastModifiedBy>
  <dcterms:created xsi:type="dcterms:W3CDTF">2018-08-29T03:59:45Z</dcterms:created>
  <dcterms:modified xsi:type="dcterms:W3CDTF">2018-08-29T03:59:47Z</dcterms:modified>
</cp:coreProperties>
</file>